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15" yWindow="180" windowWidth="16365" windowHeight="11670"/>
  </bookViews>
  <sheets>
    <sheet name="모의고사" sheetId="17" r:id="rId1"/>
    <sheet name="9월 문항분석표" sheetId="22" state="hidden" r:id="rId2"/>
    <sheet name="9월 참수리 모의고사 (2)" sheetId="23" state="hidden" r:id="rId3"/>
    <sheet name="참수리 5월" sheetId="21" state="hidden" r:id="rId4"/>
    <sheet name="참수리 명단" sheetId="40" r:id="rId5"/>
  </sheets>
  <externalReferences>
    <externalReference r:id="rId6"/>
    <externalReference r:id="rId7"/>
  </externalReferences>
  <definedNames>
    <definedName name="_xlnm._FilterDatabase" localSheetId="2" hidden="1">'9월 참수리 모의고사 (2)'!$A$6:$O$28</definedName>
    <definedName name="_xlnm._FilterDatabase" localSheetId="0" hidden="1">모의고사!$B$6:$Q$96</definedName>
    <definedName name="DropARange">OFFSET([1]리스트!$O$1,0,0,COUNTA([1]리스트!$O:I),1)</definedName>
    <definedName name="DropLstRange">OFFSET([1]DropDown!$A$1,0,0,COUNTA([1]DropDown!$A:$A)+1,1)</definedName>
    <definedName name="_xlnm.Print_Area" localSheetId="2">'9월 참수리 모의고사 (2)'!$A$2:$O$37</definedName>
    <definedName name="_xlnm.Print_Area" localSheetId="0">모의고사!$B$1:$Q$136</definedName>
    <definedName name="_xlnm.Print_Area" localSheetId="3">'참수리 5월'!$A$1:$O$32</definedName>
    <definedName name="문항분석과목">OFFSET([1]문항분석표!$T$4,0,0,COUNTA([1]문항분석표!$T:$T),1)</definedName>
    <definedName name="성적분포과목">OFFSET([1]성적분포도!$W$4,0,0,COUNTA([1]성적분포도!$W:$W),1)</definedName>
  </definedNames>
  <calcPr calcId="125725"/>
</workbook>
</file>

<file path=xl/calcChain.xml><?xml version="1.0" encoding="utf-8"?>
<calcChain xmlns="http://schemas.openxmlformats.org/spreadsheetml/2006/main">
  <c r="J4" i="4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3"/>
  <c r="K73"/>
  <c r="C73"/>
  <c r="L73" s="1"/>
  <c r="B73"/>
  <c r="K72"/>
  <c r="C72"/>
  <c r="L72" s="1"/>
  <c r="B72"/>
  <c r="K71"/>
  <c r="C71"/>
  <c r="L71" s="1"/>
  <c r="B71"/>
  <c r="K70"/>
  <c r="C70"/>
  <c r="L70" s="1"/>
  <c r="B70"/>
  <c r="K69"/>
  <c r="C69"/>
  <c r="L69" s="1"/>
  <c r="B69"/>
  <c r="K68"/>
  <c r="C68"/>
  <c r="L68" s="1"/>
  <c r="B68"/>
  <c r="K67"/>
  <c r="C67"/>
  <c r="L67" s="1"/>
  <c r="B67"/>
  <c r="K66"/>
  <c r="C66"/>
  <c r="L66" s="1"/>
  <c r="B66"/>
  <c r="K65"/>
  <c r="C65"/>
  <c r="L65" s="1"/>
  <c r="B65"/>
  <c r="K64"/>
  <c r="C64"/>
  <c r="L64" s="1"/>
  <c r="B64"/>
  <c r="K63"/>
  <c r="C63"/>
  <c r="L63" s="1"/>
  <c r="B63"/>
  <c r="K62"/>
  <c r="C62"/>
  <c r="L62" s="1"/>
  <c r="B62"/>
  <c r="K61"/>
  <c r="C61"/>
  <c r="L61" s="1"/>
  <c r="B61"/>
  <c r="K60"/>
  <c r="C60"/>
  <c r="L60" s="1"/>
  <c r="B60"/>
  <c r="K59"/>
  <c r="C59"/>
  <c r="L59" s="1"/>
  <c r="B59"/>
  <c r="K58"/>
  <c r="C58"/>
  <c r="L58" s="1"/>
  <c r="B58"/>
  <c r="K57"/>
  <c r="C57"/>
  <c r="L57" s="1"/>
  <c r="B57"/>
  <c r="K56"/>
  <c r="C56"/>
  <c r="L56" s="1"/>
  <c r="B56"/>
  <c r="K55"/>
  <c r="C55"/>
  <c r="L55" s="1"/>
  <c r="B55"/>
  <c r="K54"/>
  <c r="C54"/>
  <c r="L54" s="1"/>
  <c r="B54"/>
  <c r="K53"/>
  <c r="C53"/>
  <c r="L53" s="1"/>
  <c r="B53"/>
  <c r="K52"/>
  <c r="C52"/>
  <c r="L52" s="1"/>
  <c r="B52"/>
  <c r="K51"/>
  <c r="C51"/>
  <c r="L51" s="1"/>
  <c r="B51"/>
  <c r="K50"/>
  <c r="C50"/>
  <c r="L50" s="1"/>
  <c r="B50"/>
  <c r="K49"/>
  <c r="C49"/>
  <c r="L49" s="1"/>
  <c r="B49"/>
  <c r="K48"/>
  <c r="C48"/>
  <c r="L48" s="1"/>
  <c r="B48"/>
  <c r="K47"/>
  <c r="C47"/>
  <c r="L47" s="1"/>
  <c r="B47"/>
  <c r="K46"/>
  <c r="C46"/>
  <c r="L46" s="1"/>
  <c r="B46"/>
  <c r="K45"/>
  <c r="C45"/>
  <c r="L45" s="1"/>
  <c r="B45"/>
  <c r="K44"/>
  <c r="C44"/>
  <c r="L44" s="1"/>
  <c r="B44"/>
  <c r="K43"/>
  <c r="C43"/>
  <c r="L43" s="1"/>
  <c r="B43"/>
  <c r="K42"/>
  <c r="C42"/>
  <c r="L42" s="1"/>
  <c r="B42"/>
  <c r="K41"/>
  <c r="C41"/>
  <c r="L41" s="1"/>
  <c r="B41"/>
  <c r="K40"/>
  <c r="C40"/>
  <c r="L40" s="1"/>
  <c r="B40"/>
  <c r="K39"/>
  <c r="C39"/>
  <c r="L39" s="1"/>
  <c r="B39"/>
  <c r="K38"/>
  <c r="C38"/>
  <c r="L38" s="1"/>
  <c r="B38"/>
  <c r="K37"/>
  <c r="C37"/>
  <c r="L37" s="1"/>
  <c r="B37"/>
  <c r="K36"/>
  <c r="C36"/>
  <c r="L36" s="1"/>
  <c r="B36"/>
  <c r="K35"/>
  <c r="C35"/>
  <c r="L35" s="1"/>
  <c r="B35"/>
  <c r="K34"/>
  <c r="C34"/>
  <c r="L34" s="1"/>
  <c r="B34"/>
  <c r="K33"/>
  <c r="C33"/>
  <c r="L33" s="1"/>
  <c r="B33"/>
  <c r="K32"/>
  <c r="C32"/>
  <c r="L32" s="1"/>
  <c r="B32"/>
  <c r="K31"/>
  <c r="C31"/>
  <c r="L31" s="1"/>
  <c r="B31"/>
  <c r="K30"/>
  <c r="C30"/>
  <c r="L30" s="1"/>
  <c r="B30"/>
  <c r="K29"/>
  <c r="C29"/>
  <c r="L29" s="1"/>
  <c r="B29"/>
  <c r="K28"/>
  <c r="C28"/>
  <c r="L28" s="1"/>
  <c r="B28"/>
  <c r="L27"/>
  <c r="K27"/>
  <c r="B27"/>
  <c r="C26"/>
  <c r="K26" s="1"/>
  <c r="B26"/>
  <c r="C25"/>
  <c r="K25" s="1"/>
  <c r="B25"/>
  <c r="C24"/>
  <c r="K24" s="1"/>
  <c r="B24"/>
  <c r="C23"/>
  <c r="K23" s="1"/>
  <c r="B23"/>
  <c r="C22"/>
  <c r="K22" s="1"/>
  <c r="B22"/>
  <c r="C21"/>
  <c r="K21" s="1"/>
  <c r="B21"/>
  <c r="C20"/>
  <c r="K20" s="1"/>
  <c r="B20"/>
  <c r="C19"/>
  <c r="K19" s="1"/>
  <c r="B19"/>
  <c r="C18"/>
  <c r="K18" s="1"/>
  <c r="B18"/>
  <c r="C17"/>
  <c r="K17" s="1"/>
  <c r="B17"/>
  <c r="C16"/>
  <c r="L16" s="1"/>
  <c r="B16"/>
  <c r="C15"/>
  <c r="K15" s="1"/>
  <c r="B15"/>
  <c r="C14"/>
  <c r="K14" s="1"/>
  <c r="B14"/>
  <c r="C13"/>
  <c r="K13" s="1"/>
  <c r="B13"/>
  <c r="C12"/>
  <c r="K12" s="1"/>
  <c r="B12"/>
  <c r="C11"/>
  <c r="K11" s="1"/>
  <c r="B11"/>
  <c r="C10"/>
  <c r="K10" s="1"/>
  <c r="B10"/>
  <c r="C9"/>
  <c r="K9" s="1"/>
  <c r="B9"/>
  <c r="C8"/>
  <c r="K8" s="1"/>
  <c r="B8"/>
  <c r="C7"/>
  <c r="L7" s="1"/>
  <c r="B7"/>
  <c r="C6"/>
  <c r="K6" s="1"/>
  <c r="B6"/>
  <c r="C5"/>
  <c r="K5" s="1"/>
  <c r="B5"/>
  <c r="C4"/>
  <c r="K4" s="1"/>
  <c r="B4"/>
  <c r="C3"/>
  <c r="K3" s="1"/>
  <c r="B3"/>
  <c r="L3" l="1"/>
  <c r="L4"/>
  <c r="L5"/>
  <c r="L6"/>
  <c r="L8"/>
  <c r="L9"/>
  <c r="L10"/>
  <c r="L11"/>
  <c r="L12"/>
  <c r="L13"/>
  <c r="L14"/>
  <c r="L15"/>
  <c r="L17"/>
  <c r="L18"/>
  <c r="L19"/>
  <c r="L20"/>
  <c r="L21"/>
  <c r="L22"/>
  <c r="L23"/>
  <c r="L24"/>
  <c r="L25"/>
  <c r="L26"/>
  <c r="K7"/>
  <c r="K16"/>
  <c r="Q94" i="17" l="1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P126" l="1"/>
  <c r="P102"/>
  <c r="P123"/>
  <c r="P104"/>
  <c r="P120"/>
  <c r="P103"/>
  <c r="P105" l="1"/>
  <c r="P94"/>
  <c r="P121"/>
  <c r="P110"/>
  <c r="P115"/>
  <c r="P108"/>
  <c r="P125"/>
  <c r="P131"/>
  <c r="P98"/>
  <c r="P112"/>
  <c r="P132"/>
  <c r="P116"/>
  <c r="P100"/>
  <c r="P99"/>
  <c r="P117"/>
  <c r="P101"/>
  <c r="P111"/>
  <c r="P122"/>
  <c r="P106"/>
  <c r="P107"/>
  <c r="P124"/>
  <c r="P114"/>
  <c r="P119"/>
  <c r="P127"/>
  <c r="P109"/>
  <c r="P130"/>
  <c r="P128"/>
  <c r="P96"/>
  <c r="P129"/>
  <c r="P113"/>
  <c r="P97"/>
  <c r="P95"/>
  <c r="P118"/>
  <c r="Q37" l="1"/>
  <c r="P65" l="1"/>
  <c r="Q69"/>
  <c r="Q46" l="1"/>
  <c r="Q26" l="1"/>
  <c r="Q63"/>
  <c r="V13" l="1"/>
  <c r="Q4" l="1"/>
  <c r="P25" l="1"/>
  <c r="P84"/>
  <c r="P31"/>
  <c r="P82"/>
  <c r="P44" l="1"/>
  <c r="P17"/>
  <c r="P28"/>
  <c r="P7"/>
  <c r="P61"/>
  <c r="P13"/>
  <c r="P54"/>
  <c r="P20"/>
  <c r="P55"/>
  <c r="P10"/>
  <c r="P51"/>
  <c r="P72"/>
  <c r="P24"/>
  <c r="P78"/>
  <c r="P87"/>
  <c r="P66"/>
  <c r="P80"/>
  <c r="P73"/>
  <c r="P27"/>
  <c r="P81"/>
  <c r="P36"/>
  <c r="P70"/>
  <c r="P89"/>
  <c r="P41"/>
  <c r="P56"/>
  <c r="P19"/>
  <c r="P35"/>
  <c r="P48"/>
  <c r="P26"/>
  <c r="P63"/>
  <c r="P83"/>
  <c r="P40"/>
  <c r="P45"/>
  <c r="P71"/>
  <c r="P59"/>
  <c r="P77"/>
  <c r="P57"/>
  <c r="P38"/>
  <c r="P50"/>
  <c r="P49"/>
  <c r="P85"/>
  <c r="P30"/>
  <c r="P68"/>
  <c r="P79"/>
  <c r="P16"/>
  <c r="P92"/>
  <c r="P39"/>
  <c r="P42"/>
  <c r="P62"/>
  <c r="P76"/>
  <c r="P43"/>
  <c r="P8"/>
  <c r="P12"/>
  <c r="P34"/>
  <c r="P9"/>
  <c r="P67"/>
  <c r="P90"/>
  <c r="P29"/>
  <c r="P18"/>
  <c r="P23"/>
  <c r="P15"/>
  <c r="P52"/>
  <c r="P74"/>
  <c r="P33"/>
  <c r="P88"/>
  <c r="P22"/>
  <c r="P37"/>
  <c r="P75"/>
  <c r="P53"/>
  <c r="P91"/>
  <c r="P69"/>
  <c r="P14"/>
  <c r="P21"/>
  <c r="P86"/>
  <c r="P47"/>
  <c r="P64"/>
  <c r="P11"/>
  <c r="P93"/>
  <c r="P32"/>
  <c r="P46"/>
  <c r="P58"/>
  <c r="P60"/>
  <c r="Q67"/>
  <c r="Q24"/>
  <c r="Q93"/>
  <c r="Q43"/>
  <c r="Q60"/>
  <c r="Q76"/>
  <c r="Q75"/>
  <c r="Q66"/>
  <c r="Q57"/>
  <c r="Q16"/>
  <c r="Q49"/>
  <c r="Q89"/>
  <c r="Q27"/>
  <c r="Q74"/>
  <c r="Q55"/>
  <c r="Q56"/>
  <c r="Q33"/>
  <c r="Q53"/>
  <c r="Q30"/>
  <c r="Q51"/>
  <c r="Q52"/>
  <c r="Q29"/>
  <c r="Q21"/>
  <c r="Q72"/>
  <c r="Q40"/>
  <c r="Q87"/>
  <c r="Q12"/>
  <c r="Q54"/>
  <c r="Q22"/>
  <c r="Q19"/>
  <c r="Q13"/>
  <c r="Q80"/>
  <c r="Q59"/>
  <c r="Q62"/>
  <c r="Q86"/>
  <c r="Q44"/>
  <c r="Q42"/>
  <c r="Q68"/>
  <c r="Q38"/>
  <c r="Q85"/>
  <c r="Q9"/>
  <c r="Q36"/>
  <c r="Q25"/>
  <c r="Q17"/>
  <c r="Q70"/>
  <c r="Q81"/>
  <c r="Q79"/>
  <c r="Q77"/>
  <c r="Q61"/>
  <c r="Q73"/>
  <c r="Q58"/>
  <c r="Q34"/>
  <c r="Q41"/>
  <c r="Q83"/>
  <c r="Q10"/>
  <c r="Q28"/>
  <c r="Q18"/>
  <c r="Q11" l="1"/>
  <c r="Q35"/>
  <c r="Q90"/>
  <c r="Q84"/>
  <c r="Q65"/>
  <c r="Q14"/>
  <c r="Q88"/>
  <c r="Q15"/>
  <c r="Q32"/>
  <c r="U4"/>
  <c r="N26" l="1"/>
  <c r="N120"/>
  <c r="N102"/>
  <c r="N103"/>
  <c r="N104"/>
  <c r="N126"/>
  <c r="N123"/>
  <c r="N106"/>
  <c r="N121"/>
  <c r="N127"/>
  <c r="N131"/>
  <c r="N124"/>
  <c r="N115"/>
  <c r="N114"/>
  <c r="N108"/>
  <c r="N99"/>
  <c r="N119"/>
  <c r="N125"/>
  <c r="N96"/>
  <c r="N116"/>
  <c r="N109"/>
  <c r="N98"/>
  <c r="N130"/>
  <c r="N112"/>
  <c r="N128"/>
  <c r="N132"/>
  <c r="N95"/>
  <c r="N101"/>
  <c r="N129"/>
  <c r="N100"/>
  <c r="N113"/>
  <c r="N94"/>
  <c r="N97"/>
  <c r="N117"/>
  <c r="N118"/>
  <c r="N107"/>
  <c r="N110"/>
  <c r="N111"/>
  <c r="N105"/>
  <c r="N122"/>
  <c r="N17"/>
  <c r="N65"/>
  <c r="N33"/>
  <c r="N25"/>
  <c r="N14"/>
  <c r="N27"/>
  <c r="N81"/>
  <c r="N58"/>
  <c r="N20"/>
  <c r="N45"/>
  <c r="N69"/>
  <c r="N82"/>
  <c r="N77"/>
  <c r="N43"/>
  <c r="N52"/>
  <c r="N73"/>
  <c r="N90"/>
  <c r="N80"/>
  <c r="N67"/>
  <c r="N35"/>
  <c r="N74"/>
  <c r="N29"/>
  <c r="N87"/>
  <c r="N12"/>
  <c r="N78"/>
  <c r="N8"/>
  <c r="N89"/>
  <c r="N18"/>
  <c r="N19"/>
  <c r="N92"/>
  <c r="N93"/>
  <c r="N85"/>
  <c r="N21"/>
  <c r="N49"/>
  <c r="N46"/>
  <c r="N68"/>
  <c r="N63"/>
  <c r="N30"/>
  <c r="N86"/>
  <c r="N57"/>
  <c r="N53"/>
  <c r="N40"/>
  <c r="N64"/>
  <c r="N50"/>
  <c r="N32"/>
  <c r="N47"/>
  <c r="N34"/>
  <c r="N54"/>
  <c r="N31"/>
  <c r="N13"/>
  <c r="N28"/>
  <c r="N61"/>
  <c r="N44"/>
  <c r="N84"/>
  <c r="N55"/>
  <c r="N7"/>
  <c r="N70"/>
  <c r="N38"/>
  <c r="N91"/>
  <c r="N51"/>
  <c r="N56"/>
  <c r="N62"/>
  <c r="N88"/>
  <c r="N10"/>
  <c r="N48"/>
  <c r="N42"/>
  <c r="N75"/>
  <c r="N66"/>
  <c r="N59"/>
  <c r="N9"/>
  <c r="N72"/>
  <c r="N71"/>
  <c r="N76"/>
  <c r="N22"/>
  <c r="N60"/>
  <c r="N36"/>
  <c r="N16"/>
  <c r="N15"/>
  <c r="N11"/>
  <c r="N41"/>
  <c r="N79"/>
  <c r="N23"/>
  <c r="N24"/>
  <c r="N83"/>
  <c r="N39"/>
  <c r="N37"/>
  <c r="Q8"/>
  <c r="Q7"/>
  <c r="Q71"/>
  <c r="Q78"/>
  <c r="Q91"/>
  <c r="O82" l="1"/>
  <c r="Q82" l="1"/>
  <c r="Q48"/>
  <c r="Q92"/>
  <c r="Q45"/>
  <c r="Q50"/>
  <c r="O20" l="1"/>
  <c r="O56"/>
  <c r="O11"/>
  <c r="O15"/>
  <c r="O71"/>
  <c r="O24"/>
  <c r="O46"/>
  <c r="O22"/>
  <c r="O79"/>
  <c r="O31"/>
  <c r="O30"/>
  <c r="O88"/>
  <c r="O7"/>
  <c r="O53"/>
  <c r="O21"/>
  <c r="O43"/>
  <c r="O16"/>
  <c r="O12"/>
  <c r="O77"/>
  <c r="O89"/>
  <c r="O29"/>
  <c r="O90"/>
  <c r="O8"/>
  <c r="O55"/>
  <c r="O57"/>
  <c r="O76"/>
  <c r="O67"/>
  <c r="O74"/>
  <c r="O19"/>
  <c r="O65"/>
  <c r="O60"/>
  <c r="O32"/>
  <c r="O23"/>
  <c r="O58"/>
  <c r="O64"/>
  <c r="O47"/>
  <c r="O81"/>
  <c r="O51"/>
  <c r="O78"/>
  <c r="O39"/>
  <c r="O87" l="1"/>
  <c r="C28" i="23" l="1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Q39" i="17"/>
  <c r="Q23"/>
  <c r="Q20"/>
  <c r="Q47"/>
  <c r="Q64"/>
  <c r="R55"/>
  <c r="S55" l="1"/>
  <c r="R36"/>
  <c r="S36" s="1"/>
  <c r="R42"/>
  <c r="R68"/>
  <c r="R51"/>
  <c r="S51" l="1"/>
  <c r="S68"/>
  <c r="S42"/>
  <c r="R41"/>
  <c r="S41" s="1"/>
  <c r="R13"/>
  <c r="R63"/>
  <c r="R14"/>
  <c r="Q31"/>
  <c r="R47"/>
  <c r="R19"/>
  <c r="R80"/>
  <c r="R52"/>
  <c r="R82"/>
  <c r="S82" l="1"/>
  <c r="S52"/>
  <c r="S80"/>
  <c r="S19"/>
  <c r="S47"/>
  <c r="S14"/>
  <c r="S63"/>
  <c r="S13"/>
  <c r="R33"/>
  <c r="S33" s="1"/>
  <c r="R45"/>
  <c r="R8"/>
  <c r="S8" l="1"/>
  <c r="S45"/>
  <c r="R26"/>
  <c r="R25"/>
  <c r="S26" l="1"/>
  <c r="S25"/>
  <c r="R72"/>
  <c r="S72" l="1"/>
</calcChain>
</file>

<file path=xl/sharedStrings.xml><?xml version="1.0" encoding="utf-8"?>
<sst xmlns="http://schemas.openxmlformats.org/spreadsheetml/2006/main" count="690" uniqueCount="353">
  <si>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</si>
  <si>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</si>
  <si>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</si>
  <si>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</si>
  <si>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</si>
  <si>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</si>
  <si>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</si>
  <si>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</si>
  <si>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</si>
  <si>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</si>
  <si>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</si>
  <si>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</si>
  <si>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</si>
  <si>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</si>
  <si>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</si>
  <si>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</si>
  <si>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응시
번호</t>
    <phoneticPr fontId="16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</si>
  <si>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</si>
  <si>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</si>
  <si>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</si>
  <si>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비고</t>
    <phoneticPr fontId="16" type="noConversion"/>
  </si>
  <si>
    <t>응시인원</t>
    <phoneticPr fontId="16" type="noConversion"/>
  </si>
  <si>
    <t>127</t>
  </si>
  <si>
    <t>83</t>
  </si>
  <si>
    <t>9</t>
  </si>
  <si>
    <t>8</t>
  </si>
  <si>
    <t>37</t>
  </si>
  <si>
    <t>39</t>
  </si>
  <si>
    <t>82</t>
  </si>
  <si>
    <t>101</t>
  </si>
  <si>
    <t>57</t>
  </si>
  <si>
    <t>1</t>
  </si>
  <si>
    <t>4</t>
  </si>
  <si>
    <t>3</t>
  </si>
  <si>
    <t>11</t>
  </si>
  <si>
    <t>75</t>
  </si>
  <si>
    <t>44</t>
  </si>
  <si>
    <t>51</t>
  </si>
  <si>
    <t>171</t>
  </si>
  <si>
    <t>34</t>
  </si>
  <si>
    <t>147</t>
  </si>
  <si>
    <t>14</t>
  </si>
  <si>
    <t>13</t>
  </si>
  <si>
    <t>92</t>
  </si>
  <si>
    <t>73</t>
  </si>
  <si>
    <t>126</t>
  </si>
  <si>
    <t>50</t>
  </si>
  <si>
    <t>7</t>
  </si>
  <si>
    <t>170</t>
  </si>
  <si>
    <t>46</t>
  </si>
  <si>
    <t>35</t>
  </si>
  <si>
    <t>40</t>
  </si>
  <si>
    <t>과락</t>
  </si>
  <si>
    <t>석차</t>
    <phoneticPr fontId="16" type="noConversion"/>
  </si>
  <si>
    <t>총점</t>
    <phoneticPr fontId="16" type="noConversion"/>
  </si>
  <si>
    <t>평균</t>
    <phoneticPr fontId="16" type="noConversion"/>
  </si>
  <si>
    <t>5월 참수리 성적</t>
    <phoneticPr fontId="3" type="noConversion"/>
  </si>
  <si>
    <t>시험일자</t>
    <phoneticPr fontId="16" type="noConversion"/>
  </si>
  <si>
    <t>54</t>
  </si>
  <si>
    <t>192</t>
  </si>
  <si>
    <t>86</t>
  </si>
  <si>
    <t>206</t>
  </si>
  <si>
    <t>15</t>
  </si>
  <si>
    <t>여</t>
    <phoneticPr fontId="3" type="noConversion"/>
  </si>
  <si>
    <t>남</t>
    <phoneticPr fontId="3" type="noConversion"/>
  </si>
  <si>
    <t>★전체1등★</t>
    <phoneticPr fontId="3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</si>
  <si>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</si>
  <si>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</si>
  <si>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</si>
  <si>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</si>
  <si>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</si>
  <si>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</si>
  <si>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</si>
  <si>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</si>
  <si>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</si>
  <si>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전월대비
점수</t>
    <phoneticPr fontId="3" type="noConversion"/>
  </si>
  <si>
    <t>참수리 등록여부</t>
    <phoneticPr fontId="3" type="noConversion"/>
  </si>
  <si>
    <t>비고</t>
    <phoneticPr fontId="16" type="noConversion"/>
  </si>
  <si>
    <t>00주</t>
    <phoneticPr fontId="3" type="noConversion"/>
  </si>
  <si>
    <t>ㅡ</t>
    <phoneticPr fontId="3" type="noConversion"/>
  </si>
  <si>
    <t>등록가능</t>
    <phoneticPr fontId="3" type="noConversion"/>
  </si>
  <si>
    <t>재등록가능</t>
    <phoneticPr fontId="3" type="noConversion"/>
  </si>
  <si>
    <t>2관등록</t>
    <phoneticPr fontId="3" type="noConversion"/>
  </si>
  <si>
    <t>00현</t>
    <phoneticPr fontId="3" type="noConversion"/>
  </si>
  <si>
    <t>1등↑</t>
    <phoneticPr fontId="3" type="noConversion"/>
  </si>
  <si>
    <t>5만원</t>
    <phoneticPr fontId="3" type="noConversion"/>
  </si>
  <si>
    <t>00승</t>
    <phoneticPr fontId="3" type="noConversion"/>
  </si>
  <si>
    <t>28등↑</t>
    <phoneticPr fontId="3" type="noConversion"/>
  </si>
  <si>
    <t>3만원</t>
    <phoneticPr fontId="3" type="noConversion"/>
  </si>
  <si>
    <t>00준</t>
    <phoneticPr fontId="3" type="noConversion"/>
  </si>
  <si>
    <t>2등↑</t>
    <phoneticPr fontId="3" type="noConversion"/>
  </si>
  <si>
    <t>00나</t>
    <phoneticPr fontId="3" type="noConversion"/>
  </si>
  <si>
    <t>4등↑</t>
    <phoneticPr fontId="3" type="noConversion"/>
  </si>
  <si>
    <t>00열</t>
    <phoneticPr fontId="3" type="noConversion"/>
  </si>
  <si>
    <t>7등↑</t>
    <phoneticPr fontId="3" type="noConversion"/>
  </si>
  <si>
    <t>1만원</t>
    <phoneticPr fontId="3" type="noConversion"/>
  </si>
  <si>
    <t>00상</t>
    <phoneticPr fontId="3" type="noConversion"/>
  </si>
  <si>
    <t>00규</t>
    <phoneticPr fontId="3" type="noConversion"/>
  </si>
  <si>
    <t>26등↑</t>
    <phoneticPr fontId="3" type="noConversion"/>
  </si>
  <si>
    <t>00재</t>
    <phoneticPr fontId="3" type="noConversion"/>
  </si>
  <si>
    <t>14등↓</t>
    <phoneticPr fontId="3" type="noConversion"/>
  </si>
  <si>
    <t>00석</t>
    <phoneticPr fontId="3" type="noConversion"/>
  </si>
  <si>
    <t>8등↓</t>
    <phoneticPr fontId="3" type="noConversion"/>
  </si>
  <si>
    <t>00슬</t>
    <phoneticPr fontId="3" type="noConversion"/>
  </si>
  <si>
    <t>32등↑</t>
    <phoneticPr fontId="3" type="noConversion"/>
  </si>
  <si>
    <t>00형</t>
    <phoneticPr fontId="3" type="noConversion"/>
  </si>
  <si>
    <t>3등↓</t>
    <phoneticPr fontId="3" type="noConversion"/>
  </si>
  <si>
    <t>00희</t>
    <phoneticPr fontId="3" type="noConversion"/>
  </si>
  <si>
    <t>4등↓</t>
    <phoneticPr fontId="3" type="noConversion"/>
  </si>
  <si>
    <t>8등↑</t>
    <phoneticPr fontId="3" type="noConversion"/>
  </si>
  <si>
    <t>18등↑</t>
    <phoneticPr fontId="3" type="noConversion"/>
  </si>
  <si>
    <t>00욱</t>
    <phoneticPr fontId="3" type="noConversion"/>
  </si>
  <si>
    <t>20등↓</t>
    <phoneticPr fontId="3" type="noConversion"/>
  </si>
  <si>
    <t>00진</t>
    <phoneticPr fontId="3" type="noConversion"/>
  </si>
  <si>
    <t>11등↓</t>
    <phoneticPr fontId="3" type="noConversion"/>
  </si>
  <si>
    <t>00인</t>
    <phoneticPr fontId="3" type="noConversion"/>
  </si>
  <si>
    <t>13등↑</t>
    <phoneticPr fontId="3" type="noConversion"/>
  </si>
  <si>
    <t>00성</t>
    <phoneticPr fontId="3" type="noConversion"/>
  </si>
  <si>
    <t>15등↓</t>
    <phoneticPr fontId="3" type="noConversion"/>
  </si>
  <si>
    <t>00정</t>
    <phoneticPr fontId="3" type="noConversion"/>
  </si>
  <si>
    <t>00이</t>
    <phoneticPr fontId="3" type="noConversion"/>
  </si>
  <si>
    <t>10등↓</t>
    <phoneticPr fontId="3" type="noConversion"/>
  </si>
  <si>
    <t>필수상담</t>
    <phoneticPr fontId="3" type="noConversion"/>
  </si>
  <si>
    <t>12등↑</t>
    <phoneticPr fontId="3" type="noConversion"/>
  </si>
  <si>
    <t>00근</t>
    <phoneticPr fontId="3" type="noConversion"/>
  </si>
  <si>
    <t>27등↓</t>
    <phoneticPr fontId="3" type="noConversion"/>
  </si>
  <si>
    <t>경고</t>
    <phoneticPr fontId="3" type="noConversion"/>
  </si>
  <si>
    <t>17등↓</t>
    <phoneticPr fontId="3" type="noConversion"/>
  </si>
  <si>
    <t>00혁</t>
    <phoneticPr fontId="3" type="noConversion"/>
  </si>
  <si>
    <t>15등↑</t>
    <phoneticPr fontId="3" type="noConversion"/>
  </si>
  <si>
    <t>00철</t>
    <phoneticPr fontId="3" type="noConversion"/>
  </si>
  <si>
    <t>16등↓</t>
    <phoneticPr fontId="3" type="noConversion"/>
  </si>
  <si>
    <t>42등↑</t>
    <phoneticPr fontId="3" type="noConversion"/>
  </si>
  <si>
    <t>00기</t>
    <phoneticPr fontId="3" type="noConversion"/>
  </si>
  <si>
    <t>35등↑</t>
    <phoneticPr fontId="3" type="noConversion"/>
  </si>
  <si>
    <t>00훈</t>
    <phoneticPr fontId="3" type="noConversion"/>
  </si>
  <si>
    <t>39등↓</t>
    <phoneticPr fontId="3" type="noConversion"/>
  </si>
  <si>
    <t>00경</t>
    <phoneticPr fontId="3" type="noConversion"/>
  </si>
  <si>
    <t>김성용</t>
    <phoneticPr fontId="3" type="noConversion"/>
  </si>
  <si>
    <t>부산 1차 필기 합격자</t>
    <phoneticPr fontId="3" type="noConversion"/>
  </si>
  <si>
    <t>시험 면제</t>
    <phoneticPr fontId="3" type="noConversion"/>
  </si>
  <si>
    <t>오경환</t>
    <phoneticPr fontId="3" type="noConversion"/>
  </si>
  <si>
    <t>101단 필기 합격자</t>
    <phoneticPr fontId="3" type="noConversion"/>
  </si>
  <si>
    <t>백종수</t>
    <phoneticPr fontId="3" type="noConversion"/>
  </si>
  <si>
    <t>정지원</t>
    <phoneticPr fontId="3" type="noConversion"/>
  </si>
  <si>
    <t>서울 1차 필기 합격자</t>
    <phoneticPr fontId="3" type="noConversion"/>
  </si>
  <si>
    <t>심수한</t>
    <phoneticPr fontId="3" type="noConversion"/>
  </si>
  <si>
    <t>이준홍</t>
    <phoneticPr fontId="3" type="noConversion"/>
  </si>
  <si>
    <t>경남 1차 필기 합격자</t>
    <phoneticPr fontId="3" type="noConversion"/>
  </si>
  <si>
    <t>* 장학금에는 출결점수가 반영되지 않았으며, 출결점수에 따라 변동될 수 있습니다.</t>
    <phoneticPr fontId="3" type="noConversion"/>
  </si>
  <si>
    <t>응시
번호</t>
    <phoneticPr fontId="16" type="noConversion"/>
  </si>
  <si>
    <t>* 참수리2관등록생의 경우 6월부터 성적장학금 혜택이 적용됩니다.</t>
    <phoneticPr fontId="3" type="noConversion"/>
  </si>
  <si>
    <t>정성희</t>
  </si>
  <si>
    <t>전송이</t>
  </si>
  <si>
    <t>김민지</t>
  </si>
  <si>
    <t>장현근</t>
  </si>
  <si>
    <t>강혜란</t>
  </si>
  <si>
    <t>배영민</t>
  </si>
  <si>
    <t>황예슬</t>
  </si>
  <si>
    <t>최용훈</t>
  </si>
  <si>
    <t>정유석</t>
  </si>
  <si>
    <t>최춘기</t>
  </si>
  <si>
    <t>조혜진</t>
  </si>
  <si>
    <t>이름</t>
    <phoneticPr fontId="3" type="noConversion"/>
  </si>
  <si>
    <t>경찰학
개론</t>
    <phoneticPr fontId="15" type="noConversion"/>
  </si>
  <si>
    <t>수사</t>
    <phoneticPr fontId="3" type="noConversion"/>
  </si>
  <si>
    <t>2 4</t>
  </si>
  <si>
    <t>★여자1등★</t>
    <phoneticPr fontId="3" type="noConversion"/>
  </si>
  <si>
    <t>김희은</t>
  </si>
  <si>
    <t>황희준</t>
  </si>
  <si>
    <t>추민정</t>
  </si>
  <si>
    <t>송현우</t>
  </si>
  <si>
    <t>공정원</t>
  </si>
  <si>
    <t>문재형</t>
  </si>
  <si>
    <t>김성애</t>
  </si>
  <si>
    <t>백주희</t>
  </si>
  <si>
    <t>정한혁</t>
  </si>
  <si>
    <t>170명</t>
    <phoneticPr fontId="3" type="noConversion"/>
  </si>
  <si>
    <t>참수리</t>
    <phoneticPr fontId="3" type="noConversion"/>
  </si>
  <si>
    <t>등록가능</t>
    <phoneticPr fontId="3" type="noConversion"/>
  </si>
  <si>
    <t>체력</t>
    <phoneticPr fontId="3" type="noConversion"/>
  </si>
  <si>
    <t>10월 정기 모의고사</t>
    <phoneticPr fontId="3" type="noConversion"/>
  </si>
  <si>
    <t>이현지</t>
  </si>
  <si>
    <t>권효상</t>
  </si>
  <si>
    <t>99명</t>
    <phoneticPr fontId="3" type="noConversion"/>
  </si>
  <si>
    <t>김진성</t>
    <phoneticPr fontId="3" type="noConversion"/>
  </si>
  <si>
    <t>평균</t>
    <phoneticPr fontId="16" type="noConversion"/>
  </si>
  <si>
    <t>석차</t>
    <phoneticPr fontId="16" type="noConversion"/>
  </si>
  <si>
    <t>응시직렬</t>
    <phoneticPr fontId="3" type="noConversion"/>
  </si>
  <si>
    <t>응시번호</t>
    <phoneticPr fontId="16" type="noConversion"/>
  </si>
  <si>
    <t>성명</t>
    <phoneticPr fontId="3" type="noConversion"/>
  </si>
  <si>
    <t>일반경찰</t>
  </si>
  <si>
    <t>체력</t>
    <phoneticPr fontId="3" type="noConversion"/>
  </si>
  <si>
    <t>총점</t>
    <phoneticPr fontId="3" type="noConversion"/>
  </si>
  <si>
    <t>★전체3등★</t>
    <phoneticPr fontId="3" type="noConversion"/>
  </si>
  <si>
    <t>★전체2등★</t>
    <phoneticPr fontId="3" type="noConversion"/>
  </si>
  <si>
    <t>여자</t>
  </si>
  <si>
    <t>남자</t>
  </si>
  <si>
    <t>MC</t>
    <phoneticPr fontId="3" type="noConversion"/>
  </si>
  <si>
    <t>16383621</t>
  </si>
  <si>
    <t>최민지</t>
  </si>
  <si>
    <t>16111115</t>
  </si>
  <si>
    <t>이현정</t>
  </si>
  <si>
    <t>16260209</t>
  </si>
  <si>
    <t>안영민</t>
  </si>
  <si>
    <t/>
  </si>
  <si>
    <t>17060704</t>
  </si>
  <si>
    <t>권화용</t>
  </si>
  <si>
    <t>16151915</t>
  </si>
  <si>
    <t>심지혜</t>
  </si>
  <si>
    <t>김보현</t>
  </si>
  <si>
    <t>17030306</t>
  </si>
  <si>
    <t>박민성</t>
  </si>
  <si>
    <t>16305721</t>
  </si>
  <si>
    <t>박산</t>
  </si>
  <si>
    <t>16375528</t>
  </si>
  <si>
    <t>이승하</t>
  </si>
  <si>
    <t>17083104</t>
  </si>
  <si>
    <t>전형태</t>
  </si>
  <si>
    <t>14283217</t>
  </si>
  <si>
    <t>강민기</t>
  </si>
  <si>
    <t>27150745</t>
  </si>
  <si>
    <t>배재연</t>
  </si>
  <si>
    <t>31507989</t>
  </si>
  <si>
    <t>오준영</t>
  </si>
  <si>
    <t>17060702</t>
  </si>
  <si>
    <t>이원준</t>
  </si>
  <si>
    <t>16141315</t>
  </si>
  <si>
    <t>이재권</t>
  </si>
  <si>
    <t>17070410</t>
  </si>
  <si>
    <t>정순재</t>
  </si>
  <si>
    <t>14414302</t>
  </si>
  <si>
    <t>권희주</t>
  </si>
  <si>
    <t>17022702</t>
  </si>
  <si>
    <t>해양경찰(공채)</t>
  </si>
  <si>
    <t>17062308</t>
  </si>
  <si>
    <t>김재훈</t>
  </si>
  <si>
    <t>김태화</t>
  </si>
  <si>
    <t>17070708</t>
  </si>
  <si>
    <t>김효은</t>
  </si>
  <si>
    <t>경찰행정학과특채</t>
  </si>
  <si>
    <t>민화식</t>
  </si>
  <si>
    <t>안휘재</t>
  </si>
  <si>
    <t>17062801</t>
  </si>
  <si>
    <t>유승훈</t>
  </si>
  <si>
    <t>17090702</t>
  </si>
  <si>
    <t>이대영</t>
  </si>
  <si>
    <t>17062805</t>
  </si>
  <si>
    <t>이소영</t>
  </si>
  <si>
    <t>16402306</t>
  </si>
  <si>
    <t>정옥진</t>
  </si>
  <si>
    <t>최영민</t>
  </si>
  <si>
    <t>17022205</t>
  </si>
  <si>
    <t>17060501</t>
  </si>
  <si>
    <t>김성엽</t>
  </si>
  <si>
    <t>김소희</t>
  </si>
  <si>
    <t>17082101</t>
  </si>
  <si>
    <t>김정민</t>
  </si>
  <si>
    <t>문종석</t>
  </si>
  <si>
    <t>71871613</t>
  </si>
  <si>
    <t>박범준</t>
  </si>
  <si>
    <t>17051204</t>
  </si>
  <si>
    <t>박진주</t>
  </si>
  <si>
    <t>17083117</t>
  </si>
  <si>
    <t>16461402</t>
  </si>
  <si>
    <t>서요한</t>
  </si>
  <si>
    <t>15325005</t>
  </si>
  <si>
    <t>유성훈</t>
  </si>
  <si>
    <t>21127633</t>
  </si>
  <si>
    <t>이대현</t>
  </si>
  <si>
    <t>이소민</t>
  </si>
  <si>
    <t>17102704</t>
  </si>
  <si>
    <t>정성원</t>
  </si>
  <si>
    <t>17070406</t>
  </si>
  <si>
    <t>2017. 7월 28일 현재</t>
    <phoneticPr fontId="3" type="noConversion"/>
  </si>
  <si>
    <t>M.C</t>
    <phoneticPr fontId="3" type="noConversion"/>
  </si>
  <si>
    <t>김형석</t>
  </si>
  <si>
    <t>뉴참수리 불참여부 서식</t>
    <phoneticPr fontId="3" type="noConversion"/>
  </si>
  <si>
    <t xml:space="preserve">참수리 명단은 서버 -&gt; 참수리 -&gt; 참수리관리자배정 및 등록명부 파일의 참수리 명단의 내용을 </t>
    <phoneticPr fontId="3" type="noConversion"/>
  </si>
  <si>
    <t>전체 복사(시트복사X)하시면 참수리, MC와 등록가능 여부가 업데이트 됩니다</t>
    <phoneticPr fontId="3" type="noConversion"/>
  </si>
  <si>
    <t xml:space="preserve">뉴참수리 중에 시험 불참한 걸 알아내려면 위의 서식을 참수리 명단의 맨 처음 학생 </t>
    <phoneticPr fontId="3" type="noConversion"/>
  </si>
  <si>
    <t>옆 셀에 붙여넣은 후 아래의 셀들에도 적용하시면 됩니다</t>
    <phoneticPr fontId="3" type="noConversion"/>
  </si>
  <si>
    <t>이상하게 수식 끝부분에 k3이 k13으로 돼 있을 때가 있는데 k3으로 고쳐서 해주세요</t>
    <phoneticPr fontId="3" type="noConversion"/>
  </si>
  <si>
    <t>참수리</t>
    <phoneticPr fontId="3" type="noConversion"/>
  </si>
  <si>
    <t>1관</t>
    <phoneticPr fontId="3" type="noConversion"/>
  </si>
  <si>
    <t>시트보호 비번 1234</t>
    <phoneticPr fontId="3" type="noConversion"/>
  </si>
  <si>
    <t>시험 불참</t>
    <phoneticPr fontId="3" type="noConversion"/>
  </si>
  <si>
    <t>17122904</t>
  </si>
  <si>
    <t>김두진</t>
  </si>
  <si>
    <t>17081019</t>
  </si>
  <si>
    <t>윤성원</t>
  </si>
  <si>
    <t>17110803</t>
  </si>
  <si>
    <t>이주현</t>
  </si>
  <si>
    <t>17090705</t>
  </si>
  <si>
    <t>이진석</t>
  </si>
  <si>
    <t>36964753</t>
  </si>
  <si>
    <t>조경원</t>
  </si>
  <si>
    <t>17110103</t>
  </si>
  <si>
    <t>조현식</t>
  </si>
  <si>
    <t>17083153</t>
  </si>
  <si>
    <t>진수진</t>
  </si>
  <si>
    <t>17083112</t>
  </si>
  <si>
    <t>최민석</t>
  </si>
  <si>
    <t>필수2</t>
    <phoneticPr fontId="3" type="noConversion"/>
  </si>
  <si>
    <t>선택1</t>
    <phoneticPr fontId="3" type="noConversion"/>
  </si>
  <si>
    <t>선택2</t>
    <phoneticPr fontId="3" type="noConversion"/>
  </si>
  <si>
    <t>선택3</t>
    <phoneticPr fontId="3" type="noConversion"/>
  </si>
  <si>
    <t>2월 정기 모의고사</t>
    <phoneticPr fontId="3" type="noConversion"/>
  </si>
  <si>
    <t>38521614</t>
  </si>
  <si>
    <t>강창훈</t>
  </si>
  <si>
    <t>17083159</t>
  </si>
  <si>
    <t>구승필</t>
  </si>
  <si>
    <t>17022303</t>
  </si>
  <si>
    <t>권한별</t>
  </si>
  <si>
    <t>17050124</t>
  </si>
  <si>
    <t>김길현</t>
  </si>
  <si>
    <t>14401026</t>
  </si>
  <si>
    <t>김민섭</t>
  </si>
  <si>
    <t>16040526</t>
  </si>
  <si>
    <t>김상훈</t>
  </si>
  <si>
    <t>16504328</t>
  </si>
  <si>
    <t>김원보</t>
  </si>
  <si>
    <t>28409827</t>
  </si>
  <si>
    <t>김윤정</t>
  </si>
  <si>
    <t>17061403</t>
  </si>
  <si>
    <t>170904</t>
  </si>
  <si>
    <t>18010208</t>
  </si>
  <si>
    <t>김혜진</t>
  </si>
  <si>
    <t>36259407</t>
  </si>
  <si>
    <t>17070403</t>
  </si>
  <si>
    <t>95953729</t>
  </si>
  <si>
    <t>백상권</t>
  </si>
  <si>
    <t>67741200</t>
  </si>
  <si>
    <t>19030721</t>
  </si>
  <si>
    <t>17369369</t>
  </si>
  <si>
    <t>이수광</t>
  </si>
  <si>
    <t>16171127</t>
  </si>
  <si>
    <t>이창민</t>
  </si>
  <si>
    <t>45854840</t>
  </si>
  <si>
    <t>17092506</t>
  </si>
  <si>
    <t>정철우</t>
  </si>
  <si>
    <t>16351504</t>
  </si>
  <si>
    <t>조재규</t>
  </si>
  <si>
    <t>17021803</t>
  </si>
  <si>
    <t>차미선</t>
  </si>
  <si>
    <t>17110805</t>
  </si>
  <si>
    <t>최재준</t>
  </si>
  <si>
    <t>17070401</t>
  </si>
  <si>
    <t>황재규</t>
  </si>
  <si>
    <t>2관</t>
    <phoneticPr fontId="3" type="noConversion"/>
  </si>
  <si>
    <t>N참수리</t>
    <phoneticPr fontId="3" type="noConversion"/>
  </si>
  <si>
    <t>필수1</t>
    <phoneticPr fontId="15" type="noConversion"/>
  </si>
  <si>
    <t>◈ 필수과목 : 한국사-영어(일반) / 수사-행정법(경행특채)                                                                                         ◈ 선택 : 형법-형사소송법-경찰학개론-해사법규-국어-수학-사회-과학 순서대로 택 3                                                              (경행, 전의경 특채는 선택과목 고정)                                                                                                        ◈ 성적에 대한 문의는 사무실로 와서 해 주시기 바랍니다</t>
    <phoneticPr fontId="3" type="noConversion"/>
  </si>
</sst>
</file>

<file path=xl/styles.xml><?xml version="1.0" encoding="utf-8"?>
<styleSheet xmlns="http://schemas.openxmlformats.org/spreadsheetml/2006/main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_);[Red]\(0\)"/>
    <numFmt numFmtId="179" formatCode="#,##0.0_);[Red]\(#,##0.0\)"/>
    <numFmt numFmtId="180" formatCode="[$-F800]dddd\,\ mmmm\ dd\,\ yyyy"/>
    <numFmt numFmtId="181" formatCode="0.0_);[Red]\(0.0\)"/>
    <numFmt numFmtId="182" formatCode="_-[$€-2]* #,##0.00_-;\-[$€-2]* #,##0.00_-;_-[$€-2]* &quot;-&quot;??_-"/>
    <numFmt numFmtId="183" formatCode="_(* #,##0_);_(* \(#,##0\);_(* &quot;-&quot;_);_(@_)"/>
    <numFmt numFmtId="184" formatCode="_(&quot;₩&quot;* #,##0_);_(&quot;₩&quot;* \(#,##0\);_(&quot;₩&quot;* &quot;-&quot;_);_(@_)"/>
  </numFmts>
  <fonts count="10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4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36"/>
      <color rgb="FFFFFF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20"/>
      <color rgb="FFFFFF00"/>
      <name val="맑은 고딕"/>
      <family val="3"/>
      <charset val="129"/>
      <scheme val="minor"/>
    </font>
    <font>
      <sz val="20"/>
      <color theme="0"/>
      <name val="MS Sans Serif"/>
      <family val="2"/>
    </font>
    <font>
      <sz val="20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indexed="52"/>
      <name val="굴림"/>
      <family val="3"/>
      <charset val="129"/>
    </font>
    <font>
      <sz val="8"/>
      <name val="MS Sans Serif"/>
      <charset val="1"/>
    </font>
    <font>
      <sz val="10"/>
      <color indexed="8"/>
      <name val="돋움"/>
      <family val="3"/>
      <charset val="129"/>
    </font>
    <font>
      <b/>
      <sz val="10"/>
      <color rgb="FF3F3F3F"/>
      <name val="굴림체"/>
      <family val="2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u/>
      <sz val="11"/>
      <color indexed="12"/>
      <name val="맑은 고딕"/>
      <family val="3"/>
      <charset val="129"/>
    </font>
    <font>
      <u/>
      <sz val="10"/>
      <color indexed="12"/>
      <name val="새굴림"/>
      <family val="1"/>
      <charset val="129"/>
    </font>
    <font>
      <sz val="18"/>
      <color theme="1"/>
      <name val="맑은 고딕"/>
      <family val="2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2F2F2"/>
      </patternFill>
    </fill>
    <fill>
      <patternFill patternType="solid">
        <fgColor indexed="22"/>
      </patternFill>
    </fill>
  </fills>
  <borders count="6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theme="4"/>
      </left>
      <right style="thin">
        <color theme="4"/>
      </right>
      <top style="thin">
        <color rgb="FF0070C0"/>
      </top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medium">
        <color indexed="64"/>
      </bottom>
      <diagonal/>
    </border>
    <border>
      <left/>
      <right style="thin">
        <color theme="4"/>
      </right>
      <top style="thin">
        <color rgb="FF0070C0"/>
      </top>
      <bottom style="thin">
        <color theme="4"/>
      </bottom>
      <diagonal/>
    </border>
    <border>
      <left/>
      <right style="thin">
        <color theme="4"/>
      </right>
      <top style="thin">
        <color rgb="FF0070C0"/>
      </top>
      <bottom style="thin">
        <color rgb="FF0070C0"/>
      </bottom>
      <diagonal/>
    </border>
    <border>
      <left/>
      <right style="thin">
        <color theme="0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 style="thin">
        <color theme="0"/>
      </right>
      <top style="medium">
        <color indexed="64"/>
      </top>
      <bottom style="thin">
        <color rgb="FF0070C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/>
      <top/>
      <bottom style="medium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theme="4"/>
      </bottom>
      <diagonal/>
    </border>
    <border>
      <left style="thin">
        <color theme="0"/>
      </left>
      <right style="medium">
        <color indexed="64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4506668294322"/>
      </left>
      <right/>
      <top style="thin">
        <color rgb="FF0070C0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0070C0"/>
      </top>
      <bottom style="thin">
        <color theme="3" tint="0.39994506668294322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0070C0"/>
      </top>
      <bottom/>
      <diagonal/>
    </border>
    <border>
      <left style="thin">
        <color theme="3" tint="0.39994506668294322"/>
      </left>
      <right/>
      <top style="thin">
        <color rgb="FF0070C0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3" tint="0.39994506668294322"/>
      </top>
      <bottom/>
      <diagonal/>
    </border>
  </borders>
  <cellStyleXfs count="3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2" fontId="5" fillId="0" borderId="0" applyFont="0" applyFill="0" applyBorder="0" applyAlignment="0" applyProtection="0">
      <alignment vertical="center"/>
    </xf>
    <xf numFmtId="0" fontId="90" fillId="0" borderId="0"/>
    <xf numFmtId="0" fontId="1" fillId="0" borderId="0">
      <alignment vertical="center"/>
    </xf>
    <xf numFmtId="0" fontId="91" fillId="22" borderId="56" applyNumberForma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183" fontId="4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92" fillId="0" borderId="0" applyFont="0" applyFill="0" applyBorder="0" applyAlignment="0" applyProtection="0">
      <alignment vertical="top" wrapText="1"/>
      <protection locked="0"/>
    </xf>
    <xf numFmtId="183" fontId="2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0" fontId="93" fillId="0" borderId="0" applyNumberFormat="0" applyFont="0" applyFill="0" applyBorder="0" applyAlignment="0" applyProtection="0">
      <alignment vertical="center"/>
    </xf>
    <xf numFmtId="0" fontId="94" fillId="21" borderId="55" applyNumberFormat="0" applyAlignment="0" applyProtection="0">
      <alignment vertical="center"/>
    </xf>
    <xf numFmtId="184" fontId="5" fillId="0" borderId="0" applyFont="0" applyFill="0" applyBorder="0" applyAlignment="0" applyProtection="0"/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0" fillId="0" borderId="0"/>
    <xf numFmtId="0" fontId="2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2" fillId="0" borderId="0" applyAlignment="0">
      <alignment vertical="top" wrapText="1"/>
      <protection locked="0"/>
    </xf>
    <xf numFmtId="0" fontId="92" fillId="0" borderId="0" applyAlignment="0">
      <alignment vertical="top" wrapText="1"/>
      <protection locked="0"/>
    </xf>
    <xf numFmtId="0" fontId="92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</cellStyleXfs>
  <cellXfs count="274">
    <xf numFmtId="0" fontId="0" fillId="0" borderId="0" xfId="0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34" fillId="0" borderId="0" xfId="0" applyFont="1">
      <alignment vertical="center"/>
    </xf>
    <xf numFmtId="0" fontId="25" fillId="4" borderId="18" xfId="2" applyFont="1" applyFill="1" applyBorder="1" applyAlignment="1">
      <alignment horizontal="center" vertical="center"/>
    </xf>
    <xf numFmtId="0" fontId="31" fillId="6" borderId="18" xfId="2" applyFont="1" applyFill="1" applyBorder="1" applyAlignment="1">
      <alignment horizontal="center" vertical="center" wrapText="1"/>
    </xf>
    <xf numFmtId="0" fontId="36" fillId="0" borderId="0" xfId="28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2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2" applyFont="1" applyBorder="1" applyAlignment="1">
      <alignment horizontal="center" vertical="center"/>
    </xf>
    <xf numFmtId="0" fontId="48" fillId="0" borderId="1" xfId="28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28" applyFont="1">
      <alignment vertical="center"/>
    </xf>
    <xf numFmtId="0" fontId="53" fillId="0" borderId="0" xfId="2" applyFont="1" applyFill="1" applyBorder="1" applyAlignment="1">
      <alignment vertical="center"/>
    </xf>
    <xf numFmtId="49" fontId="54" fillId="0" borderId="0" xfId="2" applyNumberFormat="1" applyFont="1" applyFill="1" applyBorder="1" applyAlignment="1">
      <alignment vertical="center"/>
    </xf>
    <xf numFmtId="0" fontId="55" fillId="0" borderId="0" xfId="28" applyFont="1">
      <alignment vertical="center"/>
    </xf>
    <xf numFmtId="0" fontId="56" fillId="0" borderId="0" xfId="28" applyFont="1">
      <alignment vertical="center"/>
    </xf>
    <xf numFmtId="0" fontId="44" fillId="4" borderId="14" xfId="2" applyFont="1" applyFill="1" applyBorder="1" applyAlignment="1">
      <alignment horizontal="center" vertical="center"/>
    </xf>
    <xf numFmtId="0" fontId="58" fillId="4" borderId="13" xfId="2" applyFont="1" applyFill="1" applyBorder="1" applyAlignment="1">
      <alignment horizontal="center" vertical="center"/>
    </xf>
    <xf numFmtId="0" fontId="59" fillId="4" borderId="13" xfId="2" applyFont="1" applyFill="1" applyBorder="1" applyAlignment="1">
      <alignment horizontal="center" vertical="center"/>
    </xf>
    <xf numFmtId="0" fontId="57" fillId="4" borderId="17" xfId="2" applyFont="1" applyFill="1" applyBorder="1" applyAlignment="1">
      <alignment horizontal="center" vertical="center" wrapText="1"/>
    </xf>
    <xf numFmtId="176" fontId="63" fillId="7" borderId="1" xfId="28" applyNumberFormat="1" applyFont="1" applyFill="1" applyBorder="1" applyAlignment="1">
      <alignment horizontal="center" vertical="center"/>
    </xf>
    <xf numFmtId="49" fontId="14" fillId="9" borderId="1" xfId="28" applyNumberFormat="1" applyFont="1" applyFill="1" applyBorder="1" applyAlignment="1">
      <alignment horizontal="center" vertical="center"/>
    </xf>
    <xf numFmtId="0" fontId="64" fillId="4" borderId="18" xfId="2" applyFont="1" applyFill="1" applyBorder="1" applyAlignment="1">
      <alignment horizontal="center" vertical="center"/>
    </xf>
    <xf numFmtId="0" fontId="40" fillId="0" borderId="0" xfId="28" applyFont="1">
      <alignment vertical="center"/>
    </xf>
    <xf numFmtId="0" fontId="65" fillId="4" borderId="18" xfId="2" applyFont="1" applyFill="1" applyBorder="1" applyAlignment="1">
      <alignment horizontal="center" vertical="center"/>
    </xf>
    <xf numFmtId="0" fontId="66" fillId="0" borderId="0" xfId="0" applyFont="1">
      <alignment vertical="center"/>
    </xf>
    <xf numFmtId="0" fontId="40" fillId="0" borderId="0" xfId="28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14" fillId="0" borderId="0" xfId="28" applyFont="1" applyBorder="1">
      <alignment vertical="center"/>
    </xf>
    <xf numFmtId="0" fontId="40" fillId="0" borderId="0" xfId="28" applyFont="1" applyBorder="1">
      <alignment vertical="center"/>
    </xf>
    <xf numFmtId="0" fontId="40" fillId="0" borderId="0" xfId="28" applyFont="1" applyBorder="1" applyAlignment="1">
      <alignment horizontal="center" vertical="center"/>
    </xf>
    <xf numFmtId="0" fontId="30" fillId="0" borderId="0" xfId="28" applyFont="1" applyBorder="1">
      <alignment vertical="center"/>
    </xf>
    <xf numFmtId="0" fontId="20" fillId="0" borderId="0" xfId="28" applyFont="1" applyBorder="1">
      <alignment vertical="center"/>
    </xf>
    <xf numFmtId="0" fontId="14" fillId="0" borderId="1" xfId="28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49" fontId="49" fillId="15" borderId="1" xfId="28" applyNumberFormat="1" applyFont="1" applyFill="1" applyBorder="1" applyAlignment="1">
      <alignment horizontal="center" vertical="center"/>
    </xf>
    <xf numFmtId="176" fontId="69" fillId="16" borderId="19" xfId="28" applyNumberFormat="1" applyFont="1" applyFill="1" applyBorder="1" applyAlignment="1">
      <alignment horizontal="center" vertical="center"/>
    </xf>
    <xf numFmtId="49" fontId="14" fillId="17" borderId="1" xfId="28" applyNumberFormat="1" applyFont="1" applyFill="1" applyBorder="1" applyAlignment="1">
      <alignment horizontal="center" vertical="center"/>
    </xf>
    <xf numFmtId="0" fontId="44" fillId="4" borderId="1" xfId="2" applyFont="1" applyFill="1" applyBorder="1" applyAlignment="1">
      <alignment horizontal="center" vertical="center"/>
    </xf>
    <xf numFmtId="0" fontId="61" fillId="4" borderId="1" xfId="2" applyFont="1" applyFill="1" applyBorder="1" applyAlignment="1">
      <alignment horizontal="center" vertical="center"/>
    </xf>
    <xf numFmtId="0" fontId="14" fillId="14" borderId="1" xfId="28" applyFont="1" applyFill="1" applyBorder="1" applyAlignment="1">
      <alignment horizontal="center" vertical="center"/>
    </xf>
    <xf numFmtId="0" fontId="14" fillId="0" borderId="1" xfId="28" applyNumberFormat="1" applyFont="1" applyBorder="1" applyAlignment="1">
      <alignment horizontal="center" vertical="center"/>
    </xf>
    <xf numFmtId="176" fontId="35" fillId="13" borderId="1" xfId="28" applyNumberFormat="1" applyFont="1" applyFill="1" applyBorder="1" applyAlignment="1">
      <alignment horizontal="center" vertical="center"/>
    </xf>
    <xf numFmtId="49" fontId="62" fillId="8" borderId="1" xfId="28" applyNumberFormat="1" applyFont="1" applyFill="1" applyBorder="1" applyAlignment="1">
      <alignment horizontal="center" vertical="center"/>
    </xf>
    <xf numFmtId="176" fontId="35" fillId="1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176" fontId="35" fillId="12" borderId="1" xfId="28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4" fillId="9" borderId="1" xfId="28" applyFont="1" applyFill="1" applyBorder="1" applyAlignment="1">
      <alignment horizontal="center" vertical="center"/>
    </xf>
    <xf numFmtId="49" fontId="62" fillId="18" borderId="1" xfId="28" applyNumberFormat="1" applyFont="1" applyFill="1" applyBorder="1" applyAlignment="1">
      <alignment horizontal="center" vertical="center"/>
    </xf>
    <xf numFmtId="0" fontId="48" fillId="0" borderId="1" xfId="28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5" fillId="0" borderId="0" xfId="0" applyFont="1">
      <alignment vertical="center"/>
    </xf>
    <xf numFmtId="0" fontId="58" fillId="4" borderId="1" xfId="2" applyFont="1" applyFill="1" applyBorder="1" applyAlignment="1">
      <alignment horizontal="center" vertical="center" wrapText="1"/>
    </xf>
    <xf numFmtId="0" fontId="51" fillId="0" borderId="1" xfId="26" applyFont="1" applyBorder="1" applyAlignment="1">
      <alignment horizontal="center"/>
    </xf>
    <xf numFmtId="176" fontId="69" fillId="0" borderId="19" xfId="28" applyNumberFormat="1" applyFont="1" applyFill="1" applyBorder="1" applyAlignment="1">
      <alignment horizontal="center" vertical="center"/>
    </xf>
    <xf numFmtId="0" fontId="25" fillId="7" borderId="21" xfId="2" applyFont="1" applyFill="1" applyBorder="1" applyAlignment="1">
      <alignment horizontal="center" vertical="center" wrapText="1"/>
    </xf>
    <xf numFmtId="0" fontId="11" fillId="5" borderId="13" xfId="2" applyFont="1" applyFill="1" applyBorder="1" applyAlignment="1">
      <alignment horizontal="center" vertical="center"/>
    </xf>
    <xf numFmtId="0" fontId="22" fillId="0" borderId="25" xfId="2" applyFont="1" applyBorder="1" applyAlignment="1">
      <alignment horizontal="center" vertical="center"/>
    </xf>
    <xf numFmtId="0" fontId="36" fillId="0" borderId="26" xfId="28" applyFont="1" applyBorder="1" applyAlignment="1">
      <alignment horizontal="center" vertical="center"/>
    </xf>
    <xf numFmtId="0" fontId="25" fillId="7" borderId="27" xfId="2" applyFont="1" applyFill="1" applyBorder="1" applyAlignment="1">
      <alignment horizontal="center" vertical="center" wrapText="1"/>
    </xf>
    <xf numFmtId="0" fontId="37" fillId="4" borderId="28" xfId="2" applyFont="1" applyFill="1" applyBorder="1" applyAlignment="1">
      <alignment horizontal="center" vertical="center"/>
    </xf>
    <xf numFmtId="176" fontId="68" fillId="14" borderId="29" xfId="28" applyNumberFormat="1" applyFont="1" applyFill="1" applyBorder="1" applyAlignment="1">
      <alignment horizontal="center" vertical="center"/>
    </xf>
    <xf numFmtId="49" fontId="28" fillId="10" borderId="29" xfId="28" applyNumberFormat="1" applyFont="1" applyFill="1" applyBorder="1" applyAlignment="1">
      <alignment horizontal="center" vertical="center"/>
    </xf>
    <xf numFmtId="49" fontId="49" fillId="0" borderId="1" xfId="28" applyNumberFormat="1" applyFont="1" applyFill="1" applyBorder="1" applyAlignment="1">
      <alignment horizontal="center" vertical="center"/>
    </xf>
    <xf numFmtId="0" fontId="73" fillId="11" borderId="1" xfId="26" applyNumberFormat="1" applyFont="1" applyFill="1" applyBorder="1" applyAlignment="1">
      <alignment horizontal="center" vertical="center"/>
    </xf>
    <xf numFmtId="178" fontId="73" fillId="11" borderId="1" xfId="26" applyNumberFormat="1" applyFont="1" applyFill="1" applyBorder="1" applyAlignment="1">
      <alignment horizontal="center" vertical="center"/>
    </xf>
    <xf numFmtId="0" fontId="20" fillId="0" borderId="1" xfId="28" applyFont="1" applyBorder="1" applyAlignment="1">
      <alignment horizontal="center" vertical="center"/>
    </xf>
    <xf numFmtId="176" fontId="20" fillId="0" borderId="1" xfId="28" applyNumberFormat="1" applyFont="1" applyBorder="1" applyAlignment="1">
      <alignment horizontal="center" vertical="center"/>
    </xf>
    <xf numFmtId="49" fontId="20" fillId="0" borderId="1" xfId="28" applyNumberFormat="1" applyFont="1" applyBorder="1" applyAlignment="1">
      <alignment horizontal="center" vertical="center"/>
    </xf>
    <xf numFmtId="0" fontId="20" fillId="10" borderId="1" xfId="28" applyFont="1" applyFill="1" applyBorder="1" applyAlignment="1">
      <alignment horizontal="center" vertical="center"/>
    </xf>
    <xf numFmtId="0" fontId="76" fillId="0" borderId="0" xfId="0" applyFont="1">
      <alignment vertical="center"/>
    </xf>
    <xf numFmtId="0" fontId="77" fillId="0" borderId="0" xfId="0" applyFont="1">
      <alignment vertical="center"/>
    </xf>
    <xf numFmtId="0" fontId="78" fillId="0" borderId="1" xfId="28" applyFont="1" applyBorder="1" applyAlignment="1">
      <alignment horizontal="center" vertical="center"/>
    </xf>
    <xf numFmtId="0" fontId="30" fillId="0" borderId="1" xfId="28" applyFont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20" fillId="19" borderId="1" xfId="28" applyFont="1" applyFill="1" applyBorder="1" applyAlignment="1">
      <alignment horizontal="center" vertical="center"/>
    </xf>
    <xf numFmtId="0" fontId="20" fillId="0" borderId="1" xfId="28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176" fontId="20" fillId="0" borderId="1" xfId="28" applyNumberFormat="1" applyFont="1" applyFill="1" applyBorder="1" applyAlignment="1">
      <alignment horizontal="center" vertical="center"/>
    </xf>
    <xf numFmtId="49" fontId="28" fillId="0" borderId="29" xfId="28" applyNumberFormat="1" applyFont="1" applyFill="1" applyBorder="1" applyAlignment="1">
      <alignment horizontal="center" vertical="center"/>
    </xf>
    <xf numFmtId="0" fontId="79" fillId="0" borderId="0" xfId="28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1" fillId="0" borderId="0" xfId="0" applyFont="1">
      <alignment vertical="center"/>
    </xf>
    <xf numFmtId="0" fontId="82" fillId="0" borderId="0" xfId="0" applyFont="1">
      <alignment vertical="center"/>
    </xf>
    <xf numFmtId="0" fontId="80" fillId="0" borderId="0" xfId="2" applyFont="1" applyBorder="1" applyAlignment="1">
      <alignment horizontal="center" vertical="center"/>
    </xf>
    <xf numFmtId="0" fontId="21" fillId="0" borderId="0" xfId="2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30" xfId="0" applyFont="1" applyFill="1" applyBorder="1" applyAlignment="1">
      <alignment horizontal="center" vertical="center"/>
    </xf>
    <xf numFmtId="176" fontId="20" fillId="0" borderId="32" xfId="28" applyNumberFormat="1" applyFont="1" applyFill="1" applyBorder="1" applyAlignment="1">
      <alignment horizontal="center" vertical="center"/>
    </xf>
    <xf numFmtId="176" fontId="20" fillId="0" borderId="33" xfId="28" applyNumberFormat="1" applyFont="1" applyFill="1" applyBorder="1" applyAlignment="1">
      <alignment horizontal="center" vertical="center"/>
    </xf>
    <xf numFmtId="179" fontId="14" fillId="0" borderId="0" xfId="28" applyNumberFormat="1" applyFont="1" applyAlignment="1">
      <alignment horizontal="center" vertical="center"/>
    </xf>
    <xf numFmtId="179" fontId="18" fillId="0" borderId="0" xfId="28" applyNumberFormat="1" applyFont="1" applyAlignment="1">
      <alignment horizontal="center" vertical="center"/>
    </xf>
    <xf numFmtId="179" fontId="40" fillId="0" borderId="0" xfId="28" applyNumberFormat="1" applyFont="1" applyAlignment="1">
      <alignment horizontal="center" vertical="center"/>
    </xf>
    <xf numFmtId="179" fontId="18" fillId="0" borderId="0" xfId="28" applyNumberFormat="1" applyFont="1" applyBorder="1" applyAlignment="1">
      <alignment horizontal="center" vertical="center"/>
    </xf>
    <xf numFmtId="179" fontId="40" fillId="0" borderId="0" xfId="28" applyNumberFormat="1" applyFont="1" applyBorder="1" applyAlignment="1">
      <alignment horizontal="center" vertical="center"/>
    </xf>
    <xf numFmtId="179" fontId="17" fillId="0" borderId="0" xfId="2" applyNumberFormat="1" applyFon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19" fillId="0" borderId="0" xfId="0" applyNumberFormat="1" applyFont="1" applyAlignment="1">
      <alignment horizontal="center" vertical="center"/>
    </xf>
    <xf numFmtId="179" fontId="66" fillId="0" borderId="0" xfId="0" applyNumberFormat="1" applyFont="1" applyAlignment="1">
      <alignment horizontal="center" vertical="center"/>
    </xf>
    <xf numFmtId="0" fontId="33" fillId="0" borderId="34" xfId="0" applyFont="1" applyFill="1" applyBorder="1" applyAlignment="1">
      <alignment horizontal="center" vertical="center"/>
    </xf>
    <xf numFmtId="0" fontId="33" fillId="0" borderId="35" xfId="0" applyFont="1" applyFill="1" applyBorder="1" applyAlignment="1">
      <alignment horizontal="center" vertical="center"/>
    </xf>
    <xf numFmtId="0" fontId="25" fillId="4" borderId="36" xfId="2" applyFont="1" applyFill="1" applyBorder="1" applyAlignment="1">
      <alignment horizontal="center" vertical="center"/>
    </xf>
    <xf numFmtId="0" fontId="25" fillId="7" borderId="37" xfId="2" applyFont="1" applyFill="1" applyBorder="1" applyAlignment="1">
      <alignment horizontal="center" vertical="center" wrapText="1"/>
    </xf>
    <xf numFmtId="0" fontId="25" fillId="7" borderId="38" xfId="2" applyFont="1" applyFill="1" applyBorder="1" applyAlignment="1">
      <alignment horizontal="center" vertical="center" wrapText="1"/>
    </xf>
    <xf numFmtId="0" fontId="25" fillId="7" borderId="39" xfId="2" applyFont="1" applyFill="1" applyBorder="1" applyAlignment="1">
      <alignment horizontal="center" vertical="center" wrapText="1"/>
    </xf>
    <xf numFmtId="0" fontId="80" fillId="0" borderId="44" xfId="2" applyFont="1" applyBorder="1" applyAlignment="1">
      <alignment horizontal="center" vertical="center"/>
    </xf>
    <xf numFmtId="0" fontId="25" fillId="4" borderId="46" xfId="2" applyFont="1" applyFill="1" applyBorder="1" applyAlignment="1">
      <alignment horizontal="center" vertical="center"/>
    </xf>
    <xf numFmtId="0" fontId="80" fillId="0" borderId="47" xfId="2" applyFont="1" applyBorder="1" applyAlignment="1">
      <alignment horizontal="center" vertical="center"/>
    </xf>
    <xf numFmtId="0" fontId="80" fillId="0" borderId="31" xfId="2" applyFont="1" applyBorder="1" applyAlignment="1">
      <alignment horizontal="center" vertical="center"/>
    </xf>
    <xf numFmtId="0" fontId="22" fillId="0" borderId="31" xfId="2" applyFont="1" applyBorder="1" applyAlignment="1">
      <alignment horizontal="center" vertical="center"/>
    </xf>
    <xf numFmtId="179" fontId="10" fillId="0" borderId="31" xfId="2" applyNumberFormat="1" applyFont="1" applyBorder="1" applyAlignment="1">
      <alignment horizontal="center" vertical="center"/>
    </xf>
    <xf numFmtId="179" fontId="14" fillId="0" borderId="31" xfId="28" applyNumberFormat="1" applyFont="1" applyBorder="1" applyAlignment="1">
      <alignment horizontal="center" vertical="center"/>
    </xf>
    <xf numFmtId="179" fontId="18" fillId="0" borderId="31" xfId="28" applyNumberFormat="1" applyFont="1" applyBorder="1" applyAlignment="1">
      <alignment horizontal="center" vertical="center"/>
    </xf>
    <xf numFmtId="179" fontId="40" fillId="0" borderId="31" xfId="28" applyNumberFormat="1" applyFont="1" applyBorder="1" applyAlignment="1">
      <alignment horizontal="center" vertical="center"/>
    </xf>
    <xf numFmtId="0" fontId="40" fillId="0" borderId="31" xfId="28" applyFont="1" applyBorder="1" applyAlignment="1">
      <alignment horizontal="center" vertical="center"/>
    </xf>
    <xf numFmtId="0" fontId="30" fillId="0" borderId="31" xfId="28" applyFont="1" applyBorder="1">
      <alignment vertical="center"/>
    </xf>
    <xf numFmtId="0" fontId="20" fillId="0" borderId="31" xfId="28" applyFont="1" applyBorder="1">
      <alignment vertical="center"/>
    </xf>
    <xf numFmtId="49" fontId="87" fillId="11" borderId="49" xfId="0" applyNumberFormat="1" applyFont="1" applyFill="1" applyBorder="1" applyAlignment="1">
      <alignment horizontal="center" vertical="center" shrinkToFit="1"/>
    </xf>
    <xf numFmtId="0" fontId="25" fillId="4" borderId="50" xfId="2" applyFont="1" applyFill="1" applyBorder="1" applyAlignment="1">
      <alignment horizontal="center" vertical="center"/>
    </xf>
    <xf numFmtId="179" fontId="25" fillId="4" borderId="50" xfId="2" applyNumberFormat="1" applyFont="1" applyFill="1" applyBorder="1" applyAlignment="1">
      <alignment horizontal="center" vertical="center"/>
    </xf>
    <xf numFmtId="179" fontId="64" fillId="4" borderId="50" xfId="2" applyNumberFormat="1" applyFont="1" applyFill="1" applyBorder="1" applyAlignment="1">
      <alignment horizontal="center" vertical="center"/>
    </xf>
    <xf numFmtId="179" fontId="37" fillId="4" borderId="50" xfId="2" applyNumberFormat="1" applyFont="1" applyFill="1" applyBorder="1" applyAlignment="1">
      <alignment horizontal="center" vertical="center"/>
    </xf>
    <xf numFmtId="0" fontId="37" fillId="4" borderId="50" xfId="2" applyFont="1" applyFill="1" applyBorder="1" applyAlignment="1">
      <alignment horizontal="center" vertical="center"/>
    </xf>
    <xf numFmtId="181" fontId="85" fillId="0" borderId="51" xfId="0" applyNumberFormat="1" applyFont="1" applyBorder="1" applyAlignment="1">
      <alignment horizontal="center" vertical="center"/>
    </xf>
    <xf numFmtId="176" fontId="83" fillId="0" borderId="52" xfId="28" applyNumberFormat="1" applyFont="1" applyFill="1" applyBorder="1" applyAlignment="1">
      <alignment horizontal="center" vertical="center"/>
    </xf>
    <xf numFmtId="0" fontId="31" fillId="6" borderId="50" xfId="2" applyFont="1" applyFill="1" applyBorder="1" applyAlignment="1">
      <alignment horizontal="center" vertical="center" wrapText="1"/>
    </xf>
    <xf numFmtId="0" fontId="43" fillId="0" borderId="51" xfId="0" applyFont="1" applyBorder="1" applyAlignment="1">
      <alignment horizontal="center" vertical="center"/>
    </xf>
    <xf numFmtId="176" fontId="84" fillId="14" borderId="0" xfId="28" applyNumberFormat="1" applyFont="1" applyFill="1" applyBorder="1" applyAlignment="1">
      <alignment horizontal="center" vertical="center"/>
    </xf>
    <xf numFmtId="181" fontId="85" fillId="0" borderId="53" xfId="0" applyNumberFormat="1" applyFont="1" applyBorder="1" applyAlignment="1" applyProtection="1">
      <alignment horizontal="center" vertical="center"/>
    </xf>
    <xf numFmtId="181" fontId="88" fillId="20" borderId="53" xfId="0" applyNumberFormat="1" applyFont="1" applyFill="1" applyBorder="1" applyAlignment="1" applyProtection="1">
      <alignment horizontal="center" vertical="center"/>
    </xf>
    <xf numFmtId="181" fontId="85" fillId="0" borderId="53" xfId="0" applyNumberFormat="1" applyFont="1" applyBorder="1" applyAlignment="1" applyProtection="1">
      <alignment horizontal="center" vertical="center"/>
      <protection locked="0"/>
    </xf>
    <xf numFmtId="0" fontId="85" fillId="0" borderId="53" xfId="0" applyFont="1" applyBorder="1" applyAlignment="1">
      <alignment horizontal="center" vertical="center"/>
    </xf>
    <xf numFmtId="181" fontId="85" fillId="0" borderId="51" xfId="0" applyNumberFormat="1" applyFont="1" applyBorder="1" applyAlignment="1" applyProtection="1">
      <alignment horizontal="center" vertical="center"/>
    </xf>
    <xf numFmtId="181" fontId="85" fillId="0" borderId="53" xfId="0" applyNumberFormat="1" applyFont="1" applyBorder="1" applyAlignment="1">
      <alignment horizontal="center" vertical="center"/>
    </xf>
    <xf numFmtId="176" fontId="69" fillId="0" borderId="51" xfId="28" applyNumberFormat="1" applyFont="1" applyFill="1" applyBorder="1" applyAlignment="1">
      <alignment horizontal="center" vertical="center"/>
    </xf>
    <xf numFmtId="0" fontId="37" fillId="4" borderId="24" xfId="2" applyFont="1" applyFill="1" applyBorder="1" applyAlignment="1">
      <alignment horizontal="center" vertical="center"/>
    </xf>
    <xf numFmtId="181" fontId="85" fillId="0" borderId="0" xfId="0" applyNumberFormat="1" applyFont="1" applyAlignment="1" applyProtection="1">
      <alignment horizontal="center" vertical="center"/>
      <protection locked="0"/>
    </xf>
    <xf numFmtId="0" fontId="31" fillId="6" borderId="54" xfId="2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81" fontId="89" fillId="20" borderId="53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Protection="1">
      <alignment vertical="center"/>
    </xf>
    <xf numFmtId="0" fontId="0" fillId="0" borderId="0" xfId="0" applyNumberFormat="1" applyProtection="1">
      <alignment vertical="center"/>
    </xf>
    <xf numFmtId="49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36" fillId="0" borderId="40" xfId="28" applyFont="1" applyBorder="1" applyAlignment="1">
      <alignment horizontal="center" vertical="center"/>
    </xf>
    <xf numFmtId="0" fontId="36" fillId="0" borderId="45" xfId="28" applyFont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36" fillId="0" borderId="31" xfId="28" applyFont="1" applyBorder="1" applyAlignment="1">
      <alignment horizontal="center" vertical="center"/>
    </xf>
    <xf numFmtId="0" fontId="36" fillId="0" borderId="48" xfId="28" applyFont="1" applyBorder="1" applyAlignment="1">
      <alignment horizontal="center" vertical="center"/>
    </xf>
    <xf numFmtId="0" fontId="86" fillId="0" borderId="43" xfId="28" applyNumberFormat="1" applyFont="1" applyFill="1" applyBorder="1" applyAlignment="1">
      <alignment horizontal="center" vertical="center"/>
    </xf>
    <xf numFmtId="0" fontId="86" fillId="0" borderId="57" xfId="28" applyNumberFormat="1" applyFont="1" applyFill="1" applyBorder="1" applyAlignment="1">
      <alignment horizontal="center" vertical="center"/>
    </xf>
    <xf numFmtId="0" fontId="36" fillId="0" borderId="58" xfId="28" applyFont="1" applyBorder="1" applyAlignment="1">
      <alignment horizontal="center" vertical="center"/>
    </xf>
    <xf numFmtId="49" fontId="87" fillId="11" borderId="59" xfId="0" applyNumberFormat="1" applyFont="1" applyFill="1" applyBorder="1" applyAlignment="1">
      <alignment horizontal="center" vertical="center" shrinkToFit="1"/>
    </xf>
    <xf numFmtId="0" fontId="76" fillId="0" borderId="0" xfId="0" applyNumberFormat="1" applyFont="1" applyAlignment="1" applyProtection="1">
      <alignment horizontal="center" vertical="center"/>
    </xf>
    <xf numFmtId="0" fontId="32" fillId="0" borderId="0" xfId="0" applyNumberFormat="1" applyFont="1" applyAlignment="1" applyProtection="1">
      <alignment horizontal="left" vertical="center"/>
    </xf>
    <xf numFmtId="0" fontId="32" fillId="0" borderId="0" xfId="0" applyFont="1" applyAlignment="1">
      <alignment horizontal="left" vertical="center"/>
    </xf>
    <xf numFmtId="0" fontId="100" fillId="0" borderId="0" xfId="0" applyFont="1">
      <alignment vertical="center"/>
    </xf>
    <xf numFmtId="0" fontId="43" fillId="0" borderId="0" xfId="0" applyNumberFormat="1" applyFont="1" applyAlignment="1" applyProtection="1">
      <alignment horizontal="center" vertical="center"/>
    </xf>
    <xf numFmtId="176" fontId="25" fillId="6" borderId="60" xfId="28" applyNumberFormat="1" applyFont="1" applyFill="1" applyBorder="1" applyAlignment="1">
      <alignment horizontal="center" vertical="center"/>
    </xf>
    <xf numFmtId="0" fontId="23" fillId="4" borderId="41" xfId="2" applyFont="1" applyFill="1" applyBorder="1" applyAlignment="1">
      <alignment horizontal="center" vertical="center"/>
    </xf>
    <xf numFmtId="0" fontId="23" fillId="4" borderId="42" xfId="2" applyFont="1" applyFill="1" applyBorder="1" applyAlignment="1">
      <alignment horizontal="center" vertical="center"/>
    </xf>
    <xf numFmtId="180" fontId="29" fillId="0" borderId="42" xfId="2" applyNumberFormat="1" applyFont="1" applyBorder="1" applyAlignment="1">
      <alignment horizontal="center" vertical="center"/>
    </xf>
    <xf numFmtId="0" fontId="26" fillId="3" borderId="22" xfId="2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67" fillId="3" borderId="23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23" fillId="4" borderId="2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6" xfId="2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60" fillId="6" borderId="1" xfId="2" applyFont="1" applyFill="1" applyBorder="1" applyAlignment="1">
      <alignment horizontal="center" vertical="center" wrapText="1"/>
    </xf>
    <xf numFmtId="0" fontId="71" fillId="4" borderId="0" xfId="2" applyFont="1" applyFill="1" applyBorder="1" applyAlignment="1">
      <alignment horizontal="center" vertical="center"/>
    </xf>
    <xf numFmtId="0" fontId="71" fillId="4" borderId="14" xfId="2" applyFont="1" applyFill="1" applyBorder="1" applyAlignment="1">
      <alignment horizontal="center" vertical="center"/>
    </xf>
    <xf numFmtId="14" fontId="70" fillId="0" borderId="15" xfId="2" applyNumberFormat="1" applyFont="1" applyBorder="1" applyAlignment="1">
      <alignment horizontal="center" vertical="center"/>
    </xf>
    <xf numFmtId="14" fontId="70" fillId="0" borderId="0" xfId="2" applyNumberFormat="1" applyFont="1" applyBorder="1" applyAlignment="1">
      <alignment horizontal="center" vertical="center"/>
    </xf>
    <xf numFmtId="0" fontId="72" fillId="0" borderId="1" xfId="26" applyFont="1" applyBorder="1" applyAlignment="1">
      <alignment horizontal="center" vertical="center"/>
    </xf>
    <xf numFmtId="176" fontId="74" fillId="0" borderId="1" xfId="28" applyNumberFormat="1" applyFont="1" applyFill="1" applyBorder="1" applyAlignment="1">
      <alignment horizontal="center" vertical="center"/>
    </xf>
    <xf numFmtId="0" fontId="45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178" fontId="85" fillId="0" borderId="53" xfId="0" applyNumberFormat="1" applyFont="1" applyBorder="1" applyAlignment="1" applyProtection="1">
      <alignment horizontal="center" vertical="center"/>
    </xf>
    <xf numFmtId="178" fontId="85" fillId="0" borderId="53" xfId="0" applyNumberFormat="1" applyFont="1" applyBorder="1" applyAlignment="1">
      <alignment horizontal="center" vertical="center"/>
    </xf>
    <xf numFmtId="178" fontId="85" fillId="0" borderId="51" xfId="0" applyNumberFormat="1" applyFont="1" applyBorder="1" applyAlignment="1">
      <alignment horizontal="center" vertical="center"/>
    </xf>
    <xf numFmtId="178" fontId="85" fillId="0" borderId="51" xfId="0" applyNumberFormat="1" applyFont="1" applyBorder="1" applyAlignment="1" applyProtection="1">
      <alignment horizontal="center" vertical="center"/>
    </xf>
    <xf numFmtId="179" fontId="25" fillId="4" borderId="50" xfId="2" applyNumberFormat="1" applyFont="1" applyFill="1" applyBorder="1" applyAlignment="1">
      <alignment horizontal="center" vertical="center" wrapText="1"/>
    </xf>
    <xf numFmtId="49" fontId="87" fillId="11" borderId="61" xfId="0" applyNumberFormat="1" applyFont="1" applyFill="1" applyBorder="1" applyAlignment="1">
      <alignment horizontal="center" vertical="center" shrinkToFit="1"/>
    </xf>
    <xf numFmtId="49" fontId="87" fillId="11" borderId="62" xfId="0" applyNumberFormat="1" applyFont="1" applyFill="1" applyBorder="1" applyAlignment="1">
      <alignment horizontal="center" vertical="center" shrinkToFit="1"/>
    </xf>
    <xf numFmtId="181" fontId="85" fillId="0" borderId="63" xfId="0" applyNumberFormat="1" applyFont="1" applyBorder="1" applyAlignment="1">
      <alignment horizontal="center" vertical="center"/>
    </xf>
    <xf numFmtId="178" fontId="85" fillId="0" borderId="63" xfId="0" applyNumberFormat="1" applyFont="1" applyBorder="1" applyAlignment="1" applyProtection="1">
      <alignment horizontal="center" vertical="center"/>
    </xf>
    <xf numFmtId="181" fontId="85" fillId="0" borderId="63" xfId="0" applyNumberFormat="1" applyFont="1" applyBorder="1" applyAlignment="1" applyProtection="1">
      <alignment horizontal="center" vertical="center"/>
    </xf>
    <xf numFmtId="181" fontId="88" fillId="20" borderId="64" xfId="0" applyNumberFormat="1" applyFont="1" applyFill="1" applyBorder="1" applyAlignment="1" applyProtection="1">
      <alignment horizontal="center" vertical="center"/>
    </xf>
    <xf numFmtId="0" fontId="85" fillId="0" borderId="64" xfId="0" applyFont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176" fontId="69" fillId="0" borderId="63" xfId="28" applyNumberFormat="1" applyFont="1" applyFill="1" applyBorder="1" applyAlignment="1">
      <alignment horizontal="center" vertical="center"/>
    </xf>
    <xf numFmtId="176" fontId="83" fillId="0" borderId="65" xfId="28" applyNumberFormat="1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3" xfId="0" applyFont="1" applyBorder="1" applyAlignment="1">
      <alignment vertical="center" wrapText="1"/>
    </xf>
    <xf numFmtId="179" fontId="33" fillId="0" borderId="23" xfId="0" applyNumberFormat="1" applyFont="1" applyBorder="1" applyAlignment="1">
      <alignment horizontal="center" vertical="center" wrapText="1"/>
    </xf>
    <xf numFmtId="179" fontId="27" fillId="0" borderId="23" xfId="0" applyNumberFormat="1" applyFont="1" applyBorder="1" applyAlignment="1">
      <alignment horizontal="center" vertical="center" wrapText="1"/>
    </xf>
    <xf numFmtId="0" fontId="33" fillId="0" borderId="23" xfId="0" applyFont="1" applyBorder="1" applyAlignment="1">
      <alignment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179" fontId="33" fillId="0" borderId="0" xfId="0" applyNumberFormat="1" applyFont="1" applyBorder="1" applyAlignment="1">
      <alignment horizontal="center" vertical="center" wrapText="1"/>
    </xf>
    <xf numFmtId="179" fontId="27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vertical="center" wrapText="1"/>
    </xf>
    <xf numFmtId="0" fontId="27" fillId="0" borderId="26" xfId="0" applyFont="1" applyBorder="1" applyAlignment="1">
      <alignment horizontal="center" vertical="center" wrapText="1"/>
    </xf>
    <xf numFmtId="0" fontId="0" fillId="0" borderId="47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48" xfId="0" applyBorder="1" applyAlignment="1">
      <alignment vertical="center"/>
    </xf>
  </cellXfs>
  <cellStyles count="316">
    <cellStyle name="Euro" xfId="92"/>
    <cellStyle name="Header1" xfId="86"/>
    <cellStyle name="Header2" xfId="87"/>
    <cellStyle name="Normal 2" xfId="93"/>
    <cellStyle name="Normal 3" xfId="94"/>
    <cellStyle name="계산 2" xfId="95"/>
    <cellStyle name="백분율" xfId="1" builtinId="5"/>
    <cellStyle name="백분율 2" xfId="5"/>
    <cellStyle name="백분율 2 2" xfId="96"/>
    <cellStyle name="백분율 3" xfId="6"/>
    <cellStyle name="쉼표 [0] 11" xfId="97"/>
    <cellStyle name="쉼표 [0] 2" xfId="7"/>
    <cellStyle name="쉼표 [0] 2 2" xfId="98"/>
    <cellStyle name="쉼표 [0] 2 2 2" xfId="99"/>
    <cellStyle name="쉼표 [0] 2 3" xfId="100"/>
    <cellStyle name="쉼표 [0] 2 4" xfId="101"/>
    <cellStyle name="쉼표 [0] 3" xfId="8"/>
    <cellStyle name="쉼표 [0] 3 2" xfId="102"/>
    <cellStyle name="쉼표 [0] 4" xfId="9"/>
    <cellStyle name="쉼표 [0] 4 2" xfId="103"/>
    <cellStyle name="쉼표 [0] 5" xfId="104"/>
    <cellStyle name="쉼표 [0] 5 2" xfId="105"/>
    <cellStyle name="쉼표 [0] 6" xfId="106"/>
    <cellStyle name="쉼표 [0] 7" xfId="107"/>
    <cellStyle name="쉼표 [0] 9" xfId="108"/>
    <cellStyle name="스타일 1" xfId="109"/>
    <cellStyle name="출력 2" xfId="110"/>
    <cellStyle name="통화 [0] 2" xfId="10"/>
    <cellStyle name="통화 [0] 2 2" xfId="111"/>
    <cellStyle name="표준" xfId="0" builtinId="0"/>
    <cellStyle name="표준 10" xfId="11"/>
    <cellStyle name="표준 10 2" xfId="12"/>
    <cellStyle name="표준 10 3" xfId="13"/>
    <cellStyle name="표준 10 4" xfId="14"/>
    <cellStyle name="표준 10 5" xfId="112"/>
    <cellStyle name="표준 100" xfId="113"/>
    <cellStyle name="표준 102" xfId="114"/>
    <cellStyle name="표준 104" xfId="115"/>
    <cellStyle name="표준 106" xfId="116"/>
    <cellStyle name="표준 107" xfId="117"/>
    <cellStyle name="표준 109" xfId="118"/>
    <cellStyle name="표준 11" xfId="15"/>
    <cellStyle name="표준 11 2" xfId="16"/>
    <cellStyle name="표준 11 3" xfId="119"/>
    <cellStyle name="표준 110" xfId="120"/>
    <cellStyle name="표준 111" xfId="121"/>
    <cellStyle name="표준 112" xfId="122"/>
    <cellStyle name="표준 113" xfId="123"/>
    <cellStyle name="표준 114" xfId="124"/>
    <cellStyle name="표준 115" xfId="125"/>
    <cellStyle name="표준 116" xfId="126"/>
    <cellStyle name="표준 117" xfId="127"/>
    <cellStyle name="표준 118" xfId="128"/>
    <cellStyle name="표준 119" xfId="129"/>
    <cellStyle name="표준 12" xfId="17"/>
    <cellStyle name="표준 12 2" xfId="18"/>
    <cellStyle name="표준 120" xfId="130"/>
    <cellStyle name="표준 121" xfId="131"/>
    <cellStyle name="표준 122" xfId="132"/>
    <cellStyle name="표준 123" xfId="133"/>
    <cellStyle name="표준 124" xfId="134"/>
    <cellStyle name="표준 125" xfId="135"/>
    <cellStyle name="표준 126" xfId="136"/>
    <cellStyle name="표준 127" xfId="137"/>
    <cellStyle name="표준 128" xfId="138"/>
    <cellStyle name="표준 129" xfId="139"/>
    <cellStyle name="표준 13" xfId="91"/>
    <cellStyle name="표준 13 2" xfId="19"/>
    <cellStyle name="표준 130" xfId="140"/>
    <cellStyle name="표준 130 12" xfId="141"/>
    <cellStyle name="표준 131 12" xfId="142"/>
    <cellStyle name="표준 132 12" xfId="143"/>
    <cellStyle name="표준 133 12" xfId="144"/>
    <cellStyle name="표준 134" xfId="145"/>
    <cellStyle name="표준 135" xfId="146"/>
    <cellStyle name="표준 136" xfId="147"/>
    <cellStyle name="표준 137" xfId="148"/>
    <cellStyle name="표준 138" xfId="149"/>
    <cellStyle name="표준 139" xfId="150"/>
    <cellStyle name="표준 14" xfId="151"/>
    <cellStyle name="표준 14 2" xfId="20"/>
    <cellStyle name="표준 140" xfId="152"/>
    <cellStyle name="표준 141" xfId="153"/>
    <cellStyle name="표준 142" xfId="154"/>
    <cellStyle name="표준 143" xfId="155"/>
    <cellStyle name="표준 144" xfId="156"/>
    <cellStyle name="표준 145" xfId="157"/>
    <cellStyle name="표준 146" xfId="158"/>
    <cellStyle name="표준 147" xfId="159"/>
    <cellStyle name="표준 148" xfId="160"/>
    <cellStyle name="표준 149" xfId="161"/>
    <cellStyle name="표준 15" xfId="162"/>
    <cellStyle name="표준 15 2" xfId="21"/>
    <cellStyle name="표준 150" xfId="163"/>
    <cellStyle name="표준 151" xfId="164"/>
    <cellStyle name="표준 152" xfId="165"/>
    <cellStyle name="표준 153" xfId="166"/>
    <cellStyle name="표준 154" xfId="167"/>
    <cellStyle name="표준 155" xfId="168"/>
    <cellStyle name="표준 156" xfId="169"/>
    <cellStyle name="표준 157" xfId="170"/>
    <cellStyle name="표준 158" xfId="171"/>
    <cellStyle name="표준 159" xfId="172"/>
    <cellStyle name="표준 16" xfId="173"/>
    <cellStyle name="표준 16 2" xfId="22"/>
    <cellStyle name="표준 160" xfId="174"/>
    <cellStyle name="표준 161" xfId="175"/>
    <cellStyle name="표준 162" xfId="176"/>
    <cellStyle name="표준 163" xfId="177"/>
    <cellStyle name="표준 164" xfId="178"/>
    <cellStyle name="표준 165" xfId="179"/>
    <cellStyle name="표준 166" xfId="180"/>
    <cellStyle name="표준 167" xfId="181"/>
    <cellStyle name="표준 17" xfId="182"/>
    <cellStyle name="표준 17 2" xfId="23"/>
    <cellStyle name="표준 17 3" xfId="183"/>
    <cellStyle name="표준 170" xfId="184"/>
    <cellStyle name="표준 172" xfId="185"/>
    <cellStyle name="표준 173" xfId="186"/>
    <cellStyle name="표준 175" xfId="187"/>
    <cellStyle name="표준 176" xfId="188"/>
    <cellStyle name="표준 18" xfId="189"/>
    <cellStyle name="표준 18 2" xfId="24"/>
    <cellStyle name="표준 181" xfId="190"/>
    <cellStyle name="표준 182" xfId="191"/>
    <cellStyle name="표준 183" xfId="192"/>
    <cellStyle name="표준 184" xfId="193"/>
    <cellStyle name="표준 185" xfId="194"/>
    <cellStyle name="표준 186" xfId="195"/>
    <cellStyle name="표준 187" xfId="196"/>
    <cellStyle name="표준 19" xfId="197"/>
    <cellStyle name="표준 19 2" xfId="25"/>
    <cellStyle name="표준 19 3" xfId="198"/>
    <cellStyle name="표준 2" xfId="26"/>
    <cellStyle name="표준 2 10" xfId="27"/>
    <cellStyle name="표준 2 10 2" xfId="199"/>
    <cellStyle name="표준 2 11" xfId="28"/>
    <cellStyle name="표준 2 12" xfId="200"/>
    <cellStyle name="표준 2 12 2" xfId="201"/>
    <cellStyle name="표준 2 13" xfId="202"/>
    <cellStyle name="표준 2 14" xfId="203"/>
    <cellStyle name="표준 2 15" xfId="204"/>
    <cellStyle name="표준 2 16" xfId="205"/>
    <cellStyle name="표준 2 17" xfId="206"/>
    <cellStyle name="표준 2 18" xfId="207"/>
    <cellStyle name="표준 2 19" xfId="208"/>
    <cellStyle name="표준 2 2" xfId="2"/>
    <cellStyle name="표준 2 2 2" xfId="29"/>
    <cellStyle name="표준 2 2 2 2" xfId="209"/>
    <cellStyle name="표준 2 2 2 2 2" xfId="210"/>
    <cellStyle name="표준 2 2 2 2 3" xfId="211"/>
    <cellStyle name="표준 2 2 2 3" xfId="212"/>
    <cellStyle name="표준 2 2 2 4" xfId="213"/>
    <cellStyle name="표준 2 2 3" xfId="30"/>
    <cellStyle name="표준 2 2 3 2" xfId="214"/>
    <cellStyle name="표준 2 2 4" xfId="215"/>
    <cellStyle name="표준 2 2 5" xfId="216"/>
    <cellStyle name="표준 2 2 6" xfId="217"/>
    <cellStyle name="표준 2 2_(유웨이)_2010_수능_실채점_지원가능점수_091208" xfId="218"/>
    <cellStyle name="표준 2 20" xfId="219"/>
    <cellStyle name="표준 2 21" xfId="220"/>
    <cellStyle name="표준 2 22" xfId="221"/>
    <cellStyle name="표준 2 23" xfId="222"/>
    <cellStyle name="표준 2 24" xfId="223"/>
    <cellStyle name="표준 2 25" xfId="224"/>
    <cellStyle name="표준 2 26" xfId="225"/>
    <cellStyle name="표준 2 27" xfId="226"/>
    <cellStyle name="표준 2 3" xfId="31"/>
    <cellStyle name="표준 2 3 2" xfId="32"/>
    <cellStyle name="표준 2 3 2 2" xfId="227"/>
    <cellStyle name="표준 2 3 3" xfId="228"/>
    <cellStyle name="표준 2 3_(유웨이)_2010_수능_실채점_지원가능점수_091208" xfId="229"/>
    <cellStyle name="표준 2 4" xfId="33"/>
    <cellStyle name="표준 2 4 2" xfId="230"/>
    <cellStyle name="표준 2 4 3" xfId="231"/>
    <cellStyle name="표준 2 4 4" xfId="232"/>
    <cellStyle name="표준 2 4 5" xfId="233"/>
    <cellStyle name="표준 2 4 6" xfId="234"/>
    <cellStyle name="표준 2 4_(유웨이)_2010_수능_실채점_지원가능점수_091208" xfId="235"/>
    <cellStyle name="표준 2 5" xfId="34"/>
    <cellStyle name="표준 2 5 2" xfId="236"/>
    <cellStyle name="표준 2 6" xfId="35"/>
    <cellStyle name="표준 2 6 2" xfId="237"/>
    <cellStyle name="표준 2 7" xfId="36"/>
    <cellStyle name="표준 2 7 2" xfId="238"/>
    <cellStyle name="표준 2 8" xfId="37"/>
    <cellStyle name="표준 2 8 2" xfId="239"/>
    <cellStyle name="표준 2 9" xfId="38"/>
    <cellStyle name="표준 2 9 2" xfId="240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" xfId="241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2 2" xfId="242"/>
    <cellStyle name="표준 3 3" xfId="54"/>
    <cellStyle name="표준 3 3 2" xfId="243"/>
    <cellStyle name="표준 3 4" xfId="55"/>
    <cellStyle name="표준 3 5" xfId="88"/>
    <cellStyle name="표준 3 6" xfId="244"/>
    <cellStyle name="표준 3 7" xfId="245"/>
    <cellStyle name="표준 3 7 2" xfId="246"/>
    <cellStyle name="표준 3_(유웨이)_2010_수능_실채점_지원가능점수_091208" xfId="247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 3" xfId="248"/>
    <cellStyle name="표준 47 2" xfId="68"/>
    <cellStyle name="표준 47 3" xfId="69"/>
    <cellStyle name="표준 5" xfId="70"/>
    <cellStyle name="표준 5 10" xfId="249"/>
    <cellStyle name="표준 5 11" xfId="250"/>
    <cellStyle name="표준 5 12" xfId="251"/>
    <cellStyle name="표준 5 13" xfId="252"/>
    <cellStyle name="표준 5 14" xfId="253"/>
    <cellStyle name="표준 5 15" xfId="254"/>
    <cellStyle name="표준 5 16" xfId="255"/>
    <cellStyle name="표준 5 17" xfId="256"/>
    <cellStyle name="표준 5 18" xfId="257"/>
    <cellStyle name="표준 5 19" xfId="258"/>
    <cellStyle name="표준 5 2" xfId="71"/>
    <cellStyle name="표준 5 2 2" xfId="259"/>
    <cellStyle name="표준 5 20" xfId="260"/>
    <cellStyle name="표준 5 21" xfId="261"/>
    <cellStyle name="표준 5 22" xfId="262"/>
    <cellStyle name="표준 5 23" xfId="263"/>
    <cellStyle name="표준 5 24" xfId="264"/>
    <cellStyle name="표준 5 25" xfId="265"/>
    <cellStyle name="표준 5 26" xfId="266"/>
    <cellStyle name="표준 5 27" xfId="267"/>
    <cellStyle name="표준 5 28" xfId="268"/>
    <cellStyle name="표준 5 29" xfId="269"/>
    <cellStyle name="표준 5 3" xfId="89"/>
    <cellStyle name="표준 5 3 2" xfId="270"/>
    <cellStyle name="표준 5 4" xfId="271"/>
    <cellStyle name="표준 5 5" xfId="272"/>
    <cellStyle name="표준 5 6" xfId="273"/>
    <cellStyle name="표준 5 7" xfId="274"/>
    <cellStyle name="표준 5 8" xfId="275"/>
    <cellStyle name="표준 5 9" xfId="276"/>
    <cellStyle name="표준 6" xfId="4"/>
    <cellStyle name="표준 6 2" xfId="72"/>
    <cellStyle name="표준 6 3" xfId="73"/>
    <cellStyle name="표준 6 4" xfId="74"/>
    <cellStyle name="표준 6 5" xfId="277"/>
    <cellStyle name="표준 6 6" xfId="278"/>
    <cellStyle name="표준 65" xfId="279"/>
    <cellStyle name="표준 7" xfId="75"/>
    <cellStyle name="표준 7 2" xfId="76"/>
    <cellStyle name="표준 7 3" xfId="77"/>
    <cellStyle name="표준 7 4" xfId="78"/>
    <cellStyle name="표준 7 5" xfId="280"/>
    <cellStyle name="표준 75" xfId="281"/>
    <cellStyle name="표준 75 3" xfId="282"/>
    <cellStyle name="표준 78" xfId="283"/>
    <cellStyle name="표준 79" xfId="284"/>
    <cellStyle name="표준 8" xfId="79"/>
    <cellStyle name="표준 8 10" xfId="285"/>
    <cellStyle name="표준 8 11" xfId="286"/>
    <cellStyle name="표준 8 12" xfId="287"/>
    <cellStyle name="표준 8 13" xfId="288"/>
    <cellStyle name="표준 8 14" xfId="289"/>
    <cellStyle name="표준 8 15" xfId="290"/>
    <cellStyle name="표준 8 16" xfId="291"/>
    <cellStyle name="표준 8 17" xfId="292"/>
    <cellStyle name="표준 8 18" xfId="293"/>
    <cellStyle name="표준 8 19" xfId="294"/>
    <cellStyle name="표준 8 2" xfId="80"/>
    <cellStyle name="표준 8 2 2" xfId="295"/>
    <cellStyle name="표준 8 3" xfId="81"/>
    <cellStyle name="표준 8 3 2" xfId="296"/>
    <cellStyle name="표준 8 4" xfId="82"/>
    <cellStyle name="표준 8 4 2" xfId="297"/>
    <cellStyle name="표준 8 5" xfId="298"/>
    <cellStyle name="표준 8 6" xfId="299"/>
    <cellStyle name="표준 8 7" xfId="300"/>
    <cellStyle name="표준 8 8" xfId="301"/>
    <cellStyle name="표준 8 9" xfId="302"/>
    <cellStyle name="표준 80" xfId="303"/>
    <cellStyle name="표준 81" xfId="304"/>
    <cellStyle name="표준 82" xfId="305"/>
    <cellStyle name="표준 84" xfId="306"/>
    <cellStyle name="표준 85" xfId="307"/>
    <cellStyle name="표준 86" xfId="308"/>
    <cellStyle name="표준 87" xfId="309"/>
    <cellStyle name="표준 88" xfId="310"/>
    <cellStyle name="표준 89" xfId="311"/>
    <cellStyle name="표준 9" xfId="3"/>
    <cellStyle name="표준 9 2" xfId="83"/>
    <cellStyle name="표준 9 2 2" xfId="312"/>
    <cellStyle name="표준 9 3" xfId="84"/>
    <cellStyle name="표준 9 4" xfId="85"/>
    <cellStyle name="표준 91" xfId="313"/>
    <cellStyle name="하이퍼링크 2" xfId="314"/>
    <cellStyle name="하이퍼링크 3" xfId="315"/>
  </cellStyles>
  <dxfs count="12"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0;&#52840;&#49884;&#54744;/&#49457;&#51201;&#52376;&#47532;/&#49457;&#51201;&#48516;&#49437;/4.%20&#51204;&#52404;&#47784;&#51032;&#44256;&#49324;&#49457;&#51201;&#48516;&#49437;/New%20OMR%20&#54532;&#47196;&#44536;&#47016;/&#44208;&#44284;&#48516;&#49437;&#47532;&#54252;&#53944;/&#54620;&#44397;&#44256;&#49884;&#54617;&#50896;%20&#44208;&#44284;&#47532;&#54252;&#53944;%20Ver1.1/&#54620;&#44397;&#44256;&#49884;&#54617;&#50896;%20&#44208;&#44284;&#47532;&#54252;&#53944;%20Ver1.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280;&#49688;&#47532;/&#52280;&#49688;&#47532;/&#52280;&#49688;&#47532;&#44288;&#51088;&#47532;&#48176;&#51221;%20&#48143;%20&#46321;&#47197;&#47749;&#4851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성적현황"/>
      <sheetName val="성적분포도"/>
      <sheetName val="문항분석표"/>
      <sheetName val="개인성적표"/>
      <sheetName val="코드표"/>
      <sheetName val="리스트"/>
      <sheetName val="Work_종합"/>
      <sheetName val="Work_문항"/>
      <sheetName val="Work_유형"/>
      <sheetName val="Work_P"/>
      <sheetName val="UpdateCheck"/>
      <sheetName val="Data"/>
      <sheetName val="TMPT"/>
      <sheetName val="정답"/>
      <sheetName val="정오표"/>
      <sheetName val="DropDown"/>
      <sheetName val="SMART OMR"/>
    </sheetNames>
    <sheetDataSet>
      <sheetData sheetId="0"/>
      <sheetData sheetId="1">
        <row r="4">
          <cell r="W4" t="str">
            <v>총점</v>
          </cell>
        </row>
        <row r="5">
          <cell r="W5" t="str">
            <v>국어</v>
          </cell>
        </row>
        <row r="6">
          <cell r="W6" t="str">
            <v>영어</v>
          </cell>
        </row>
        <row r="7">
          <cell r="W7" t="str">
            <v>한국사</v>
          </cell>
        </row>
        <row r="8">
          <cell r="W8" t="str">
            <v>형사소송법</v>
          </cell>
        </row>
        <row r="9">
          <cell r="W9" t="str">
            <v>형법</v>
          </cell>
        </row>
        <row r="10">
          <cell r="W10" t="str">
            <v>경찰학개론</v>
          </cell>
        </row>
        <row r="11">
          <cell r="W11" t="str">
            <v>사회</v>
          </cell>
        </row>
        <row r="12">
          <cell r="W12" t="str">
            <v>수학</v>
          </cell>
        </row>
        <row r="13">
          <cell r="W13" t="str">
            <v>과학</v>
          </cell>
        </row>
        <row r="14">
          <cell r="W14" t="str">
            <v>수사</v>
          </cell>
        </row>
        <row r="15">
          <cell r="W15" t="str">
            <v>경찰행정법</v>
          </cell>
        </row>
      </sheetData>
      <sheetData sheetId="2">
        <row r="4">
          <cell r="T4" t="str">
            <v>국어</v>
          </cell>
        </row>
        <row r="5">
          <cell r="T5" t="str">
            <v>영어</v>
          </cell>
        </row>
        <row r="6">
          <cell r="T6" t="str">
            <v>한국사</v>
          </cell>
        </row>
        <row r="7">
          <cell r="T7" t="str">
            <v>형사소송법</v>
          </cell>
        </row>
        <row r="8">
          <cell r="T8" t="str">
            <v>형법</v>
          </cell>
        </row>
        <row r="9">
          <cell r="T9" t="str">
            <v>경찰학개론</v>
          </cell>
        </row>
        <row r="10">
          <cell r="T10" t="str">
            <v>사회</v>
          </cell>
        </row>
        <row r="11">
          <cell r="T11" t="str">
            <v>수학</v>
          </cell>
        </row>
        <row r="12">
          <cell r="T12" t="str">
            <v>과학</v>
          </cell>
        </row>
        <row r="13">
          <cell r="T13" t="str">
            <v>수사</v>
          </cell>
        </row>
        <row r="14">
          <cell r="T14" t="str">
            <v>경찰행정법</v>
          </cell>
        </row>
      </sheetData>
      <sheetData sheetId="3"/>
      <sheetData sheetId="4"/>
      <sheetData sheetId="5">
        <row r="1">
          <cell r="O1" t="str">
            <v>1회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강민기 (14283217)</v>
          </cell>
        </row>
        <row r="2">
          <cell r="A2" t="str">
            <v>강영지 (16334823)</v>
          </cell>
        </row>
        <row r="3">
          <cell r="A3" t="str">
            <v>강지윤 (13402707)</v>
          </cell>
        </row>
        <row r="4">
          <cell r="A4" t="str">
            <v>고희수 (16062321)</v>
          </cell>
        </row>
        <row r="5">
          <cell r="A5" t="str">
            <v>곽정환 (16243425)</v>
          </cell>
        </row>
        <row r="6">
          <cell r="A6" t="str">
            <v>권희주 (14414302)</v>
          </cell>
        </row>
        <row r="7">
          <cell r="A7" t="str">
            <v>김광현 (15301431)</v>
          </cell>
        </row>
        <row r="8">
          <cell r="A8" t="str">
            <v>김남준 (16255405)</v>
          </cell>
        </row>
        <row r="9">
          <cell r="A9" t="str">
            <v>김도완 (14542021)</v>
          </cell>
        </row>
        <row r="10">
          <cell r="A10" t="str">
            <v>김동열 (17030315)</v>
          </cell>
        </row>
        <row r="11">
          <cell r="A11" t="str">
            <v>김봉근 (14031028)</v>
          </cell>
        </row>
        <row r="12">
          <cell r="A12" t="str">
            <v>김상민 (16461128)</v>
          </cell>
        </row>
        <row r="13">
          <cell r="A13" t="str">
            <v>김수곤 (93997579)</v>
          </cell>
        </row>
        <row r="14">
          <cell r="A14" t="str">
            <v>김수임 (14541915)</v>
          </cell>
        </row>
        <row r="15">
          <cell r="A15" t="str">
            <v>김수정 (16104813)</v>
          </cell>
        </row>
        <row r="16">
          <cell r="A16" t="str">
            <v>김승희 (14150231)</v>
          </cell>
        </row>
        <row r="17">
          <cell r="A17" t="str">
            <v>김진수 (16305729)</v>
          </cell>
        </row>
        <row r="18">
          <cell r="A18" t="str">
            <v>김진형 (89133221)</v>
          </cell>
        </row>
        <row r="19">
          <cell r="A19" t="str">
            <v>김현빈 (16055905)</v>
          </cell>
        </row>
        <row r="20">
          <cell r="A20" t="str">
            <v>김형석 (15170904)</v>
          </cell>
        </row>
        <row r="21">
          <cell r="A21" t="str">
            <v>남택승 (16310928)</v>
          </cell>
        </row>
        <row r="22">
          <cell r="A22" t="str">
            <v>도영환 (17022302)</v>
          </cell>
        </row>
        <row r="23">
          <cell r="A23" t="str">
            <v>민가영 (90657602)</v>
          </cell>
        </row>
        <row r="24">
          <cell r="A24" t="str">
            <v>민준영 (16325909)</v>
          </cell>
        </row>
        <row r="25">
          <cell r="A25" t="str">
            <v>박수연 (16164303)</v>
          </cell>
        </row>
        <row r="26">
          <cell r="A26" t="str">
            <v>박주아 (16250003)</v>
          </cell>
        </row>
        <row r="27">
          <cell r="A27" t="str">
            <v>송지수 (22089023)</v>
          </cell>
        </row>
        <row r="28">
          <cell r="A28" t="str">
            <v>송현동 (58195610)</v>
          </cell>
        </row>
        <row r="29">
          <cell r="A29" t="str">
            <v>신현경 (14381016)</v>
          </cell>
        </row>
        <row r="30">
          <cell r="A30" t="str">
            <v>심지혜 (16151915)</v>
          </cell>
        </row>
        <row r="31">
          <cell r="A31" t="str">
            <v>안송 (66518193)</v>
          </cell>
        </row>
        <row r="32">
          <cell r="A32" t="str">
            <v>안영민 (16260209)</v>
          </cell>
        </row>
        <row r="33">
          <cell r="A33" t="str">
            <v>안형준 (17040803)</v>
          </cell>
        </row>
        <row r="34">
          <cell r="A34" t="str">
            <v>염현지 (14434324)</v>
          </cell>
        </row>
        <row r="35">
          <cell r="A35" t="str">
            <v>오기 (16384828)</v>
          </cell>
        </row>
        <row r="36">
          <cell r="A36" t="str">
            <v>오송희 (16001230)</v>
          </cell>
        </row>
        <row r="37">
          <cell r="A37" t="str">
            <v>우태성 (13193401)</v>
          </cell>
        </row>
        <row r="38">
          <cell r="A38" t="str">
            <v>유성훈 (15325005)</v>
          </cell>
        </row>
        <row r="39">
          <cell r="A39" t="str">
            <v>유재 (2047)</v>
          </cell>
        </row>
        <row r="40">
          <cell r="A40" t="str">
            <v>유재현 (71064379)</v>
          </cell>
        </row>
        <row r="41">
          <cell r="A41" t="str">
            <v>이가은 (16220127)</v>
          </cell>
        </row>
        <row r="42">
          <cell r="A42" t="str">
            <v>이강호 (17021702)</v>
          </cell>
        </row>
        <row r="43">
          <cell r="A43" t="str">
            <v>이도선 (10463505)</v>
          </cell>
        </row>
        <row r="44">
          <cell r="A44" t="str">
            <v>이승훈 (44859188)</v>
          </cell>
        </row>
        <row r="45">
          <cell r="A45" t="str">
            <v>이의주 (16281821)</v>
          </cell>
        </row>
        <row r="46">
          <cell r="A46" t="str">
            <v>이종철 (16242203)</v>
          </cell>
        </row>
        <row r="47">
          <cell r="A47" t="str">
            <v>이태훈 (12033104)</v>
          </cell>
        </row>
        <row r="48">
          <cell r="A48" t="str">
            <v>이현정 (16111115)</v>
          </cell>
        </row>
        <row r="49">
          <cell r="A49" t="str">
            <v>임규택 (16084210)</v>
          </cell>
        </row>
        <row r="50">
          <cell r="A50" t="str">
            <v>임여진 (16540804)</v>
          </cell>
        </row>
        <row r="51">
          <cell r="A51" t="str">
            <v>정민욱 (16521423)</v>
          </cell>
        </row>
        <row r="52">
          <cell r="A52" t="str">
            <v>정성희 (11072702)</v>
          </cell>
        </row>
        <row r="53">
          <cell r="A53" t="str">
            <v>정아름 (15222023)</v>
          </cell>
        </row>
        <row r="54">
          <cell r="A54" t="str">
            <v>정영민 (10093823)</v>
          </cell>
        </row>
        <row r="55">
          <cell r="A55" t="str">
            <v>정재빈 (16393521)</v>
          </cell>
        </row>
        <row r="56">
          <cell r="A56" t="str">
            <v>정잳윤 (16182303)</v>
          </cell>
        </row>
        <row r="57">
          <cell r="A57" t="str">
            <v>정지훈 (15440831)</v>
          </cell>
        </row>
        <row r="58">
          <cell r="A58" t="str">
            <v>조준범 (16014805)</v>
          </cell>
        </row>
        <row r="59">
          <cell r="A59" t="str">
            <v>조지원 (16300206)</v>
          </cell>
        </row>
        <row r="60">
          <cell r="A60" t="str">
            <v>차민정 (16053626)</v>
          </cell>
        </row>
        <row r="61">
          <cell r="A61" t="str">
            <v>최민지 (16383621)</v>
          </cell>
        </row>
        <row r="62">
          <cell r="A62" t="str">
            <v>최성림 (14045508)</v>
          </cell>
        </row>
        <row r="63">
          <cell r="A63" t="str">
            <v>최수은 (16432602)</v>
          </cell>
        </row>
        <row r="64">
          <cell r="A64" t="str">
            <v>정성운 (17030803)</v>
          </cell>
        </row>
        <row r="65">
          <cell r="A65" t="str">
            <v>정성희 (11072702)</v>
          </cell>
        </row>
        <row r="66">
          <cell r="A66" t="str">
            <v>정아름 (15222023)</v>
          </cell>
        </row>
        <row r="67">
          <cell r="A67" t="str">
            <v>정양현 (16495002)</v>
          </cell>
        </row>
        <row r="68">
          <cell r="A68" t="str">
            <v>정영민 (10093823)</v>
          </cell>
        </row>
        <row r="69">
          <cell r="A69" t="str">
            <v>정지훈 (15440831)</v>
          </cell>
        </row>
        <row r="70">
          <cell r="A70" t="str">
            <v>정철 (16400131)</v>
          </cell>
        </row>
        <row r="71">
          <cell r="A71" t="str">
            <v>조동민 (25865349)</v>
          </cell>
        </row>
        <row r="72">
          <cell r="A72" t="str">
            <v>조인식 (16054929)</v>
          </cell>
        </row>
        <row r="73">
          <cell r="A73" t="str">
            <v>조준범 (16014805)</v>
          </cell>
        </row>
        <row r="74">
          <cell r="A74" t="str">
            <v>조지원 (16300206)</v>
          </cell>
        </row>
        <row r="75">
          <cell r="A75" t="str">
            <v>차민정 (16053626)</v>
          </cell>
        </row>
        <row r="76">
          <cell r="A76" t="str">
            <v>창모 (16312221)</v>
          </cell>
        </row>
        <row r="77">
          <cell r="A77" t="str">
            <v>최민지 (16383621)</v>
          </cell>
        </row>
        <row r="78">
          <cell r="A78" t="str">
            <v>최봉기 (15294724)</v>
          </cell>
        </row>
        <row r="79">
          <cell r="A79" t="str">
            <v>최성림 (14045508)</v>
          </cell>
        </row>
        <row r="80">
          <cell r="A80" t="str">
            <v>최수은 (16432602)</v>
          </cell>
        </row>
        <row r="81">
          <cell r="A81" t="str">
            <v>최준혁 (16443720)</v>
          </cell>
        </row>
        <row r="82">
          <cell r="A82" t="str">
            <v>최철훈 (14013104)</v>
          </cell>
        </row>
        <row r="83">
          <cell r="A83" t="str">
            <v>한동훈 (15045125)</v>
          </cell>
        </row>
        <row r="84">
          <cell r="A84" t="str">
            <v>홍길동 (14031028)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좌석배치"/>
      <sheetName val="2016등록명부"/>
      <sheetName val="참수리 명단"/>
      <sheetName val="2017년 현재"/>
      <sheetName val="2017년 현재 (2)"/>
      <sheetName val="퇴실"/>
      <sheetName val="일지+특이사항 보관용"/>
      <sheetName val="일지+특이사항 게시용"/>
      <sheetName val="벌점사항"/>
    </sheetNames>
    <sheetDataSet>
      <sheetData sheetId="0">
        <row r="5">
          <cell r="E5" t="str">
            <v>김형석</v>
          </cell>
          <cell r="H5" t="str">
            <v>심지혜</v>
          </cell>
          <cell r="K5" t="str">
            <v>유성훈</v>
          </cell>
          <cell r="N5" t="str">
            <v>화현덕</v>
          </cell>
          <cell r="S5" t="str">
            <v>박수혁</v>
          </cell>
          <cell r="V5" t="str">
            <v>강지윤</v>
          </cell>
          <cell r="Y5" t="str">
            <v>이창훈</v>
          </cell>
          <cell r="AB5" t="str">
            <v>박상정</v>
          </cell>
        </row>
        <row r="6">
          <cell r="D6" t="str">
            <v>N참수리신규</v>
          </cell>
          <cell r="G6" t="str">
            <v>N참수리신규</v>
          </cell>
          <cell r="J6" t="str">
            <v>N참수리신규</v>
          </cell>
          <cell r="M6" t="str">
            <v>기숙반</v>
          </cell>
          <cell r="R6" t="str">
            <v>7월 참수리 M.C</v>
          </cell>
          <cell r="U6" t="str">
            <v>N참수리기존</v>
          </cell>
          <cell r="X6" t="str">
            <v>N참수리신규</v>
          </cell>
          <cell r="AA6" t="str">
            <v>7월 참수리 M.C</v>
          </cell>
        </row>
        <row r="8">
          <cell r="E8" t="str">
            <v>정옥진</v>
          </cell>
          <cell r="K8" t="str">
            <v>이소영</v>
          </cell>
          <cell r="N8" t="str">
            <v>김윤정</v>
          </cell>
          <cell r="S8" t="str">
            <v>권희주</v>
          </cell>
          <cell r="Y8" t="str">
            <v>정치성</v>
          </cell>
        </row>
        <row r="9">
          <cell r="D9" t="str">
            <v>N참수리신규</v>
          </cell>
          <cell r="J9" t="str">
            <v>N참수리신규</v>
          </cell>
          <cell r="M9" t="str">
            <v>N참수리신규</v>
          </cell>
          <cell r="R9" t="str">
            <v>N참수리신규</v>
          </cell>
          <cell r="X9" t="str">
            <v>N참수리신규</v>
          </cell>
        </row>
        <row r="13">
          <cell r="AE13" t="str">
            <v>김효은</v>
          </cell>
        </row>
        <row r="14">
          <cell r="AD14" t="str">
            <v>N참수리신규</v>
          </cell>
        </row>
        <row r="16">
          <cell r="H16" t="str">
            <v>최민석</v>
          </cell>
          <cell r="S16" t="str">
            <v>강민기</v>
          </cell>
          <cell r="AB16" t="str">
            <v>백지원</v>
          </cell>
        </row>
        <row r="17">
          <cell r="G17" t="str">
            <v>N참수리신규</v>
          </cell>
          <cell r="R17" t="str">
            <v>N참수리신규</v>
          </cell>
          <cell r="AA17" t="str">
            <v>17년3월 참수리 M.C</v>
          </cell>
        </row>
        <row r="21">
          <cell r="AE21" t="str">
            <v>김소희</v>
          </cell>
        </row>
        <row r="22">
          <cell r="AD22" t="str">
            <v>N참수리신규</v>
          </cell>
        </row>
        <row r="29">
          <cell r="E29" t="str">
            <v>권영환</v>
          </cell>
          <cell r="K29" t="str">
            <v>김성엽</v>
          </cell>
          <cell r="S29" t="str">
            <v>안영민</v>
          </cell>
        </row>
        <row r="30">
          <cell r="D30" t="str">
            <v>17년3월 참수리 M.C</v>
          </cell>
          <cell r="J30" t="str">
            <v>17년5월 참수리 M.C</v>
          </cell>
          <cell r="R30" t="str">
            <v>N참수리신규</v>
          </cell>
        </row>
        <row r="32">
          <cell r="E32" t="str">
            <v>공정원</v>
          </cell>
          <cell r="AB32" t="str">
            <v>황기홍</v>
          </cell>
        </row>
        <row r="33">
          <cell r="D33" t="str">
            <v>N참수리신규</v>
          </cell>
          <cell r="AA33" t="str">
            <v>헬스클럽 알바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L136"/>
  <sheetViews>
    <sheetView tabSelected="1" view="pageBreakPreview" topLeftCell="A55" zoomScale="55" zoomScaleNormal="90" zoomScaleSheetLayoutView="55" workbookViewId="0">
      <selection activeCell="V135" sqref="V135"/>
    </sheetView>
  </sheetViews>
  <sheetFormatPr defaultRowHeight="41.25"/>
  <cols>
    <col min="1" max="1" width="14.125" style="125" customWidth="1"/>
    <col min="2" max="2" width="17.375" style="124" customWidth="1"/>
    <col min="3" max="3" width="12.25" style="124" hidden="1" customWidth="1"/>
    <col min="4" max="4" width="16.75" style="27" customWidth="1"/>
    <col min="5" max="5" width="10.625" style="129" customWidth="1"/>
    <col min="6" max="10" width="10.625" style="139" customWidth="1"/>
    <col min="11" max="11" width="10.625" style="140" customWidth="1"/>
    <col min="12" max="12" width="10.625" style="141" customWidth="1"/>
    <col min="13" max="13" width="10.625" style="68" customWidth="1"/>
    <col min="14" max="14" width="14.625" style="34" customWidth="1"/>
    <col min="15" max="15" width="14.625" style="34" hidden="1" customWidth="1"/>
    <col min="16" max="16" width="14.625" style="31" customWidth="1"/>
    <col min="17" max="17" width="13.25" style="39" customWidth="1"/>
    <col min="18" max="18" width="9.5" style="68" hidden="1" customWidth="1"/>
    <col min="19" max="19" width="9.625" hidden="1" customWidth="1"/>
    <col min="20" max="20" width="9.25" bestFit="1" customWidth="1"/>
    <col min="21" max="21" width="10.125" bestFit="1" customWidth="1"/>
    <col min="23" max="23" width="9.25" bestFit="1" customWidth="1"/>
    <col min="33" max="33" width="12.375" bestFit="1" customWidth="1"/>
    <col min="34" max="34" width="9.25" bestFit="1" customWidth="1"/>
  </cols>
  <sheetData>
    <row r="1" spans="1:38" ht="16.5" customHeight="1" thickBot="1">
      <c r="B1" s="123"/>
      <c r="C1" s="123"/>
      <c r="D1" s="25"/>
      <c r="E1" s="128"/>
      <c r="F1" s="133"/>
      <c r="G1" s="133"/>
      <c r="H1" s="133"/>
      <c r="I1" s="133"/>
      <c r="J1" s="133"/>
      <c r="K1" s="134"/>
      <c r="L1" s="135"/>
      <c r="M1" s="67"/>
      <c r="N1" s="33"/>
      <c r="O1" s="33"/>
      <c r="P1" s="30"/>
      <c r="Q1" s="38"/>
      <c r="R1" s="67"/>
    </row>
    <row r="2" spans="1:38" ht="57.75" customHeight="1">
      <c r="B2" s="207" t="s">
        <v>307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9"/>
      <c r="R2" s="190"/>
      <c r="S2" s="191"/>
    </row>
    <row r="3" spans="1:38" ht="15" customHeight="1" thickBot="1">
      <c r="B3" s="150"/>
      <c r="C3" s="151"/>
      <c r="D3" s="152"/>
      <c r="E3" s="152"/>
      <c r="F3" s="153"/>
      <c r="G3" s="154"/>
      <c r="H3" s="154"/>
      <c r="I3" s="154"/>
      <c r="J3" s="154"/>
      <c r="K3" s="155"/>
      <c r="L3" s="156"/>
      <c r="M3" s="157"/>
      <c r="N3" s="158"/>
      <c r="O3" s="158"/>
      <c r="P3" s="159"/>
      <c r="Q3" s="193"/>
      <c r="R3" s="192"/>
      <c r="S3" s="193"/>
    </row>
    <row r="4" spans="1:38" s="21" customFormat="1" ht="46.5" customHeight="1" thickBot="1">
      <c r="A4" s="125"/>
      <c r="B4" s="204" t="s">
        <v>5</v>
      </c>
      <c r="C4" s="205"/>
      <c r="D4" s="205"/>
      <c r="E4" s="205"/>
      <c r="F4" s="205"/>
      <c r="G4" s="206">
        <v>43157</v>
      </c>
      <c r="H4" s="206"/>
      <c r="I4" s="206"/>
      <c r="J4" s="206"/>
      <c r="K4" s="206"/>
      <c r="L4" s="206"/>
      <c r="M4" s="205" t="s">
        <v>21</v>
      </c>
      <c r="N4" s="205"/>
      <c r="O4" s="205"/>
      <c r="P4" s="205"/>
      <c r="Q4" s="194">
        <f>COUNTA(B7:B132)</f>
        <v>66</v>
      </c>
      <c r="R4" s="195"/>
      <c r="S4" s="194"/>
      <c r="U4" s="21">
        <f>Q4*0.3</f>
        <v>19.8</v>
      </c>
    </row>
    <row r="5" spans="1:38" ht="6" customHeight="1" thickBot="1">
      <c r="B5" s="148"/>
      <c r="C5" s="127"/>
      <c r="D5" s="26"/>
      <c r="E5" s="26"/>
      <c r="F5" s="138"/>
      <c r="G5" s="138"/>
      <c r="H5" s="136"/>
      <c r="I5" s="136"/>
      <c r="J5" s="136"/>
      <c r="K5" s="136"/>
      <c r="L5" s="137"/>
      <c r="M5" s="71"/>
      <c r="N5" s="72"/>
      <c r="O5" s="72"/>
      <c r="P5" s="73"/>
      <c r="Q5" s="196"/>
      <c r="R5" s="188"/>
      <c r="S5" s="189"/>
      <c r="AL5" s="21"/>
    </row>
    <row r="6" spans="1:38" s="28" customFormat="1" ht="60" customHeight="1">
      <c r="A6" s="126"/>
      <c r="B6" s="145" t="s">
        <v>189</v>
      </c>
      <c r="C6" s="146" t="s">
        <v>190</v>
      </c>
      <c r="D6" s="147" t="s">
        <v>188</v>
      </c>
      <c r="E6" s="161" t="s">
        <v>14</v>
      </c>
      <c r="F6" s="246" t="s">
        <v>351</v>
      </c>
      <c r="G6" s="246" t="s">
        <v>303</v>
      </c>
      <c r="H6" s="162" t="s">
        <v>304</v>
      </c>
      <c r="I6" s="162" t="s">
        <v>305</v>
      </c>
      <c r="J6" s="162" t="s">
        <v>306</v>
      </c>
      <c r="K6" s="163" t="s">
        <v>54</v>
      </c>
      <c r="L6" s="164" t="s">
        <v>186</v>
      </c>
      <c r="M6" s="165" t="s">
        <v>187</v>
      </c>
      <c r="N6" s="168" t="s">
        <v>13</v>
      </c>
      <c r="O6" s="180" t="s">
        <v>198</v>
      </c>
      <c r="P6" s="203" t="s">
        <v>283</v>
      </c>
      <c r="Q6" s="178" t="s">
        <v>20</v>
      </c>
      <c r="R6" s="144" t="s">
        <v>192</v>
      </c>
      <c r="S6" s="149" t="s">
        <v>193</v>
      </c>
      <c r="AL6" s="21"/>
    </row>
    <row r="7" spans="1:38" ht="39" customHeight="1">
      <c r="B7" s="197" t="s">
        <v>295</v>
      </c>
      <c r="C7" s="160" t="s">
        <v>296</v>
      </c>
      <c r="D7" s="160" t="s">
        <v>191</v>
      </c>
      <c r="E7" s="166" t="s">
        <v>197</v>
      </c>
      <c r="F7" s="242">
        <v>90</v>
      </c>
      <c r="G7" s="242">
        <v>85</v>
      </c>
      <c r="H7" s="171">
        <v>57.255401611328125</v>
      </c>
      <c r="I7" s="171">
        <v>61.004112243652344</v>
      </c>
      <c r="J7" s="171">
        <v>62.060455322265625</v>
      </c>
      <c r="K7" s="172">
        <v>355.31997680664062</v>
      </c>
      <c r="L7" s="173">
        <v>71.063995361328125</v>
      </c>
      <c r="M7" s="174">
        <v>1</v>
      </c>
      <c r="N7" s="169" t="str">
        <f>IF(OR(P7="참수리",P7="M.C"),"",IF(MIN(M7)&lt;$U$4,"등록가능",""))</f>
        <v>등록가능</v>
      </c>
      <c r="O7" s="177" t="e">
        <f>IF(COUNTIF(#REF!,C7)&gt;0, "MC","")</f>
        <v>#REF!</v>
      </c>
      <c r="P7" s="177" t="str">
        <f>IF(COUNTIF('참수리 명단'!$K$3:$K$160,C7)&gt;0,"참수리",IF(COUNTIF('참수리 명단'!$L$3:$L$153,C7)&gt;0,"M.C",""))</f>
        <v/>
      </c>
      <c r="Q7" s="167" t="str">
        <f>IF(MIN(F7:J7)&lt;40,"과락","")</f>
        <v/>
      </c>
      <c r="R7" s="142"/>
      <c r="S7" s="131"/>
      <c r="V7" s="117" t="s">
        <v>205</v>
      </c>
      <c r="AA7" s="170" t="s">
        <v>65</v>
      </c>
      <c r="AL7" s="21"/>
    </row>
    <row r="8" spans="1:38" ht="39" customHeight="1">
      <c r="B8" s="197" t="s">
        <v>325</v>
      </c>
      <c r="C8" s="160" t="s">
        <v>276</v>
      </c>
      <c r="D8" s="160" t="s">
        <v>191</v>
      </c>
      <c r="E8" s="166" t="s">
        <v>197</v>
      </c>
      <c r="F8" s="242">
        <v>85</v>
      </c>
      <c r="G8" s="242">
        <v>90</v>
      </c>
      <c r="H8" s="171">
        <v>57.255401611328125</v>
      </c>
      <c r="I8" s="171">
        <v>61.004112243652344</v>
      </c>
      <c r="J8" s="171">
        <v>58.678215026855469</v>
      </c>
      <c r="K8" s="172">
        <v>351.937744140625</v>
      </c>
      <c r="L8" s="173">
        <v>70.387542724609375</v>
      </c>
      <c r="M8" s="174">
        <v>2</v>
      </c>
      <c r="N8" s="169" t="str">
        <f>IF(OR(P8="참수리",P8="M.C"),"",IF(MIN(M8)&lt;$U$4,"등록가능",""))</f>
        <v/>
      </c>
      <c r="O8" s="177" t="e">
        <f>IF(COUNTIF(#REF!,C8)&gt;0, "MC","")</f>
        <v>#REF!</v>
      </c>
      <c r="P8" s="177" t="str">
        <f>IF(COUNTIF('참수리 명단'!$K$3:$K$160,C8)&gt;0,"참수리",IF(COUNTIF('참수리 명단'!$L$3:$L$153,C8)&gt;0,"M.C",""))</f>
        <v>참수리</v>
      </c>
      <c r="Q8" s="167" t="str">
        <f>IF(MIN(F8:J8)&lt;40,"과락","")</f>
        <v/>
      </c>
      <c r="R8" s="143" t="str">
        <f>IFERROR(VLOOKUP(C10,#REF!,14,FALSE),"")</f>
        <v/>
      </c>
      <c r="S8" s="131" t="str">
        <f>IFERROR(R8+K10,"")</f>
        <v/>
      </c>
      <c r="V8" t="s">
        <v>205</v>
      </c>
      <c r="AA8" s="170" t="s">
        <v>195</v>
      </c>
      <c r="AL8" s="21"/>
    </row>
    <row r="9" spans="1:38" ht="39" customHeight="1">
      <c r="B9" s="197" t="s">
        <v>329</v>
      </c>
      <c r="C9" s="160" t="s">
        <v>241</v>
      </c>
      <c r="D9" s="160" t="s">
        <v>191</v>
      </c>
      <c r="E9" s="166" t="s">
        <v>197</v>
      </c>
      <c r="F9" s="242">
        <v>90</v>
      </c>
      <c r="G9" s="242">
        <v>80</v>
      </c>
      <c r="H9" s="171">
        <v>59.544727325439453</v>
      </c>
      <c r="I9" s="171">
        <v>58.410285949707031</v>
      </c>
      <c r="J9" s="171">
        <v>63.172290802001953</v>
      </c>
      <c r="K9" s="172">
        <v>351.1273193359375</v>
      </c>
      <c r="L9" s="173">
        <v>70.2254638671875</v>
      </c>
      <c r="M9" s="174">
        <v>3</v>
      </c>
      <c r="N9" s="169" t="str">
        <f>IF(OR(P9="참수리",P9="M.C"),"",IF(MIN(M9)&lt;$U$4,"등록가능",""))</f>
        <v>등록가능</v>
      </c>
      <c r="O9" s="177"/>
      <c r="P9" s="177" t="str">
        <f>IF(COUNTIF('참수리 명단'!$K$3:$K$160,C9)&gt;0,"참수리",IF(COUNTIF('참수리 명단'!$L$3:$L$153,C9)&gt;0,"M.C",""))</f>
        <v/>
      </c>
      <c r="Q9" s="167" t="str">
        <f>IF(MIN(F9:J9)&lt;40,"과락","")</f>
        <v/>
      </c>
      <c r="R9" s="143"/>
      <c r="S9" s="131"/>
      <c r="V9" s="117"/>
      <c r="AA9" s="170" t="s">
        <v>194</v>
      </c>
      <c r="AL9" s="21"/>
    </row>
    <row r="10" spans="1:38" ht="39" customHeight="1">
      <c r="B10" s="197" t="s">
        <v>211</v>
      </c>
      <c r="C10" s="160" t="s">
        <v>212</v>
      </c>
      <c r="D10" s="160" t="s">
        <v>191</v>
      </c>
      <c r="E10" s="166" t="s">
        <v>197</v>
      </c>
      <c r="F10" s="242">
        <v>90</v>
      </c>
      <c r="G10" s="242">
        <v>80</v>
      </c>
      <c r="H10" s="171">
        <v>64.123374938964844</v>
      </c>
      <c r="I10" s="171">
        <v>53.222633361816406</v>
      </c>
      <c r="J10" s="171">
        <v>56.431175231933594</v>
      </c>
      <c r="K10" s="172">
        <v>343.77719116210937</v>
      </c>
      <c r="L10" s="173">
        <v>68.755439758300781</v>
      </c>
      <c r="M10" s="174">
        <v>4</v>
      </c>
      <c r="N10" s="169" t="str">
        <f>IF(OR(P10="참수리",P10="M.C"),"",IF(MIN(M10)&lt;$U$4,"등록가능",""))</f>
        <v>등록가능</v>
      </c>
      <c r="O10" s="177"/>
      <c r="P10" s="177" t="str">
        <f>IF(COUNTIF('참수리 명단'!$K$3:$K$160,C10)&gt;0,"참수리",IF(COUNTIF('참수리 명단'!$L$3:$L$153,C10)&gt;0,"M.C",""))</f>
        <v/>
      </c>
      <c r="Q10" s="167" t="str">
        <f>IF(MIN(F10:J10)&lt;40,"과락","")</f>
        <v/>
      </c>
      <c r="R10" s="143"/>
      <c r="S10" s="131"/>
      <c r="V10" s="117"/>
      <c r="AL10" s="21"/>
    </row>
    <row r="11" spans="1:38" ht="39" customHeight="1">
      <c r="B11" s="197" t="s">
        <v>266</v>
      </c>
      <c r="C11" s="160" t="s">
        <v>267</v>
      </c>
      <c r="D11" s="160" t="s">
        <v>191</v>
      </c>
      <c r="E11" s="166" t="s">
        <v>197</v>
      </c>
      <c r="F11" s="243">
        <v>85</v>
      </c>
      <c r="G11" s="243">
        <v>80</v>
      </c>
      <c r="H11" s="176">
        <v>61.834053039550781</v>
      </c>
      <c r="I11" s="176">
        <v>58.410285949707031</v>
      </c>
      <c r="J11" s="176">
        <v>56.431175231933594</v>
      </c>
      <c r="K11" s="182">
        <v>341.67550659179687</v>
      </c>
      <c r="L11" s="176">
        <v>68.335105895996094</v>
      </c>
      <c r="M11" s="174">
        <v>5</v>
      </c>
      <c r="N11" s="169" t="str">
        <f>IF(OR(P11="참수리",P11="M.C"),"",IF(MIN(M11)&lt;$U$4,"등록가능",""))</f>
        <v/>
      </c>
      <c r="O11" s="177" t="e">
        <f>IF(COUNTIF(#REF!,C11)&gt;0, "MC","")</f>
        <v>#REF!</v>
      </c>
      <c r="P11" s="177" t="str">
        <f>IF(COUNTIF('참수리 명단'!$K$3:$K$160,C11)&gt;0,"참수리",IF(COUNTIF('참수리 명단'!$L$3:$L$153,C11)&gt;0,"M.C",""))</f>
        <v>참수리</v>
      </c>
      <c r="Q11" s="167" t="str">
        <f>IF(MIN(F11:J11)&lt;40,"과락","")</f>
        <v/>
      </c>
      <c r="R11" s="142"/>
      <c r="S11" s="131"/>
      <c r="V11" s="117"/>
      <c r="Y11" s="181"/>
      <c r="AL11" s="21"/>
    </row>
    <row r="12" spans="1:38" ht="39" customHeight="1">
      <c r="B12" s="197" t="s">
        <v>245</v>
      </c>
      <c r="C12" s="160" t="s">
        <v>246</v>
      </c>
      <c r="D12" s="160" t="s">
        <v>191</v>
      </c>
      <c r="E12" s="166" t="s">
        <v>197</v>
      </c>
      <c r="F12" s="242">
        <v>85</v>
      </c>
      <c r="G12" s="242">
        <v>75</v>
      </c>
      <c r="H12" s="171">
        <v>64.123374938964844</v>
      </c>
      <c r="I12" s="171">
        <v>53.222633361816406</v>
      </c>
      <c r="J12" s="171">
        <v>63.172290802001953</v>
      </c>
      <c r="K12" s="172">
        <v>340.518310546875</v>
      </c>
      <c r="L12" s="173">
        <v>68.103660583496094</v>
      </c>
      <c r="M12" s="174">
        <v>6</v>
      </c>
      <c r="N12" s="169" t="str">
        <f>IF(OR(P12="참수리",P12="M.C"),"",IF(MIN(M12)&lt;$U$4,"등록가능",""))</f>
        <v>등록가능</v>
      </c>
      <c r="O12" s="177" t="e">
        <f>IF(COUNTIF(#REF!,C12)&gt;0, "MC","")</f>
        <v>#REF!</v>
      </c>
      <c r="P12" s="177" t="str">
        <f>IF(COUNTIF('참수리 명단'!$K$3:$K$160,C12)&gt;0,"참수리",IF(COUNTIF('참수리 명단'!$L$3:$L$153,C12)&gt;0,"M.C",""))</f>
        <v/>
      </c>
      <c r="Q12" s="167" t="str">
        <f>IF(MIN(F12:J12)&lt;40,"과락","")</f>
        <v/>
      </c>
      <c r="R12" s="142"/>
      <c r="S12" s="131"/>
      <c r="U12" s="113"/>
      <c r="V12" s="198" t="s">
        <v>277</v>
      </c>
      <c r="W12" s="113"/>
      <c r="X12" s="113"/>
      <c r="Y12" s="113"/>
      <c r="Z12" s="113"/>
      <c r="AA12" s="113"/>
      <c r="AB12" s="113"/>
      <c r="AC12" s="113"/>
      <c r="AL12" s="21"/>
    </row>
    <row r="13" spans="1:38" ht="39" customHeight="1">
      <c r="B13" s="197" t="s">
        <v>322</v>
      </c>
      <c r="C13" s="160" t="s">
        <v>323</v>
      </c>
      <c r="D13" s="160" t="s">
        <v>191</v>
      </c>
      <c r="E13" s="166" t="s">
        <v>196</v>
      </c>
      <c r="F13" s="242">
        <v>85</v>
      </c>
      <c r="G13" s="242">
        <v>80</v>
      </c>
      <c r="H13" s="171">
        <v>61.834053039550781</v>
      </c>
      <c r="I13" s="171">
        <v>61.004112243652344</v>
      </c>
      <c r="J13" s="171">
        <v>51.937103271484375</v>
      </c>
      <c r="K13" s="172">
        <v>339.7752685546875</v>
      </c>
      <c r="L13" s="173">
        <v>67.955055236816406</v>
      </c>
      <c r="M13" s="174">
        <v>7</v>
      </c>
      <c r="N13" s="169" t="str">
        <f>IF(OR(P13="참수리",P13="M.C"),"",IF(MIN(M13)&lt;$U$4,"등록가능",""))</f>
        <v/>
      </c>
      <c r="O13" s="177"/>
      <c r="P13" s="177" t="str">
        <f>IF(COUNTIF('참수리 명단'!$K$3:$K$160,C13)&gt;0,"참수리",IF(COUNTIF('참수리 명단'!$L$3:$L$153,C13)&gt;0,"M.C",""))</f>
        <v>참수리</v>
      </c>
      <c r="Q13" s="167" t="str">
        <f>IF(MIN(F13:J13)&lt;40,"과락","")</f>
        <v/>
      </c>
      <c r="R13" s="142" t="str">
        <f>IFERROR(VLOOKUP(C15,#REF!,14,FALSE),"")</f>
        <v/>
      </c>
      <c r="S13" s="131" t="str">
        <f>IFERROR(R13+K15,"")</f>
        <v/>
      </c>
      <c r="U13" s="113"/>
      <c r="V13" s="113" t="b">
        <f>COUNTIF(모의고사!$C$6:$C$144,'참수리 명단'!K3)&lt;1</f>
        <v>0</v>
      </c>
      <c r="W13" s="113"/>
      <c r="X13" s="113"/>
      <c r="Y13" s="113"/>
      <c r="Z13" s="113"/>
      <c r="AA13" s="113"/>
      <c r="AB13" s="113"/>
      <c r="AC13" s="113"/>
      <c r="AL13" s="21"/>
    </row>
    <row r="14" spans="1:38" ht="39" customHeight="1">
      <c r="B14" s="197" t="s">
        <v>263</v>
      </c>
      <c r="C14" s="160" t="s">
        <v>222</v>
      </c>
      <c r="D14" s="160" t="s">
        <v>191</v>
      </c>
      <c r="E14" s="166" t="s">
        <v>196</v>
      </c>
      <c r="F14" s="243">
        <v>90</v>
      </c>
      <c r="G14" s="243">
        <v>70</v>
      </c>
      <c r="H14" s="176">
        <v>59.544727325439453</v>
      </c>
      <c r="I14" s="176">
        <v>61.004112243652344</v>
      </c>
      <c r="J14" s="176">
        <v>58.678215026855469</v>
      </c>
      <c r="K14" s="172">
        <v>339.22705078125</v>
      </c>
      <c r="L14" s="173">
        <v>67.845413208007813</v>
      </c>
      <c r="M14" s="174">
        <v>8</v>
      </c>
      <c r="N14" s="169" t="str">
        <f>IF(OR(P14="참수리",P14="M.C"),"",IF(MIN(M14)&lt;$U$4,"등록가능",""))</f>
        <v>등록가능</v>
      </c>
      <c r="O14" s="177"/>
      <c r="P14" s="177" t="str">
        <f>IF(COUNTIF('참수리 명단'!$K$3:$K$160,C14)&gt;0,"참수리",IF(COUNTIF('참수리 명단'!$L$3:$L$153,C14)&gt;0,"M.C",""))</f>
        <v/>
      </c>
      <c r="Q14" s="167" t="str">
        <f>IF(MIN(F14:J14)&lt;40,"과락","")</f>
        <v/>
      </c>
      <c r="R14" s="142" t="str">
        <f>IFERROR(VLOOKUP(C16,#REF!,14,FALSE),"")</f>
        <v/>
      </c>
      <c r="S14" s="131" t="str">
        <f>IFERROR(R14+K16,"")</f>
        <v/>
      </c>
      <c r="U14" s="199" t="s">
        <v>278</v>
      </c>
      <c r="V14" s="113"/>
      <c r="W14" s="200"/>
      <c r="X14" s="200"/>
      <c r="Y14" s="200"/>
      <c r="Z14" s="200"/>
      <c r="AA14" s="200"/>
      <c r="AB14" s="200"/>
      <c r="AC14" s="200"/>
      <c r="AL14" s="21"/>
    </row>
    <row r="15" spans="1:38" ht="39" customHeight="1">
      <c r="B15" s="197" t="s">
        <v>238</v>
      </c>
      <c r="C15" s="160" t="s">
        <v>239</v>
      </c>
      <c r="D15" s="160" t="s">
        <v>240</v>
      </c>
      <c r="E15" s="166" t="s">
        <v>196</v>
      </c>
      <c r="F15" s="243">
        <v>100</v>
      </c>
      <c r="G15" s="243">
        <v>85</v>
      </c>
      <c r="H15" s="176">
        <v>50.387424468994141</v>
      </c>
      <c r="I15" s="176">
        <v>50.628807067871094</v>
      </c>
      <c r="J15" s="176">
        <v>51.937103271484375</v>
      </c>
      <c r="K15" s="182">
        <v>337.95333862304687</v>
      </c>
      <c r="L15" s="176">
        <v>67.590667724609375</v>
      </c>
      <c r="M15" s="174">
        <v>9</v>
      </c>
      <c r="N15" s="169" t="str">
        <f>IF(OR(P15="참수리",P15="M.C"),"",IF(MIN(M15)&lt;$U$4,"등록가능",""))</f>
        <v/>
      </c>
      <c r="O15" s="177" t="e">
        <f>IF(COUNTIF(#REF!,C15)&gt;0, "MC","")</f>
        <v>#REF!</v>
      </c>
      <c r="P15" s="177" t="str">
        <f>IF(COUNTIF('참수리 명단'!$K$3:$K$160,C15)&gt;0,"참수리",IF(COUNTIF('참수리 명단'!$L$3:$L$153,C15)&gt;0,"M.C",""))</f>
        <v>참수리</v>
      </c>
      <c r="Q15" s="167" t="str">
        <f>IF(MIN(F15:J15)&lt;40,"과락","")</f>
        <v/>
      </c>
      <c r="R15" s="142"/>
      <c r="S15" s="131"/>
      <c r="U15" s="200" t="s">
        <v>279</v>
      </c>
      <c r="V15" s="113"/>
      <c r="W15" s="200"/>
      <c r="X15" s="200"/>
      <c r="Y15" s="200"/>
      <c r="Z15" s="200"/>
      <c r="AA15" s="200"/>
      <c r="AB15" s="200"/>
      <c r="AC15" s="200"/>
      <c r="AL15" s="21"/>
    </row>
    <row r="16" spans="1:38" ht="39" customHeight="1">
      <c r="B16" s="197" t="s">
        <v>221</v>
      </c>
      <c r="C16" s="160" t="s">
        <v>172</v>
      </c>
      <c r="D16" s="160" t="s">
        <v>191</v>
      </c>
      <c r="E16" s="166" t="s">
        <v>196</v>
      </c>
      <c r="F16" s="242">
        <v>95</v>
      </c>
      <c r="G16" s="242">
        <v>75</v>
      </c>
      <c r="H16" s="171">
        <v>52.676750183105469</v>
      </c>
      <c r="I16" s="171">
        <v>58.410285949707031</v>
      </c>
      <c r="J16" s="171">
        <v>56.431175231933594</v>
      </c>
      <c r="K16" s="172">
        <v>337.51821899414062</v>
      </c>
      <c r="L16" s="173">
        <v>67.503639221191406</v>
      </c>
      <c r="M16" s="174">
        <v>10</v>
      </c>
      <c r="N16" s="169" t="str">
        <f>IF(OR(P16="참수리",P16="M.C"),"",IF(MIN(M16)&lt;$U$4,"등록가능",""))</f>
        <v/>
      </c>
      <c r="O16" s="177" t="e">
        <f>IF(COUNTIF(#REF!,C16)&gt;0, "MC","")</f>
        <v>#REF!</v>
      </c>
      <c r="P16" s="177" t="str">
        <f>IF(COUNTIF('참수리 명단'!$K$3:$K$160,C16)&gt;0,"참수리",IF(COUNTIF('참수리 명단'!$L$3:$L$153,C16)&gt;0,"M.C",""))</f>
        <v>참수리</v>
      </c>
      <c r="Q16" s="167" t="str">
        <f>IF(MIN(F16:J16)&lt;40,"과락","")</f>
        <v/>
      </c>
      <c r="R16" s="142"/>
      <c r="S16" s="131"/>
      <c r="U16" s="199" t="s">
        <v>280</v>
      </c>
      <c r="V16" s="113"/>
      <c r="W16" s="113"/>
      <c r="X16" s="113"/>
      <c r="Y16" s="113"/>
      <c r="Z16" s="113"/>
      <c r="AA16" s="113"/>
      <c r="AB16" s="113"/>
      <c r="AC16" s="113"/>
      <c r="AL16" s="21"/>
    </row>
    <row r="17" spans="2:38" ht="39" customHeight="1">
      <c r="B17" s="197" t="s">
        <v>199</v>
      </c>
      <c r="C17" s="160" t="s">
        <v>200</v>
      </c>
      <c r="D17" s="160" t="s">
        <v>191</v>
      </c>
      <c r="E17" s="166" t="s">
        <v>196</v>
      </c>
      <c r="F17" s="243">
        <v>95</v>
      </c>
      <c r="G17" s="243">
        <v>65</v>
      </c>
      <c r="H17" s="176">
        <v>59.544727325439453</v>
      </c>
      <c r="I17" s="176">
        <v>58.410285949707031</v>
      </c>
      <c r="J17" s="176">
        <v>58.678215026855469</v>
      </c>
      <c r="K17" s="172">
        <v>336.63323974609375</v>
      </c>
      <c r="L17" s="173">
        <v>67.326644897460937</v>
      </c>
      <c r="M17" s="174">
        <v>11</v>
      </c>
      <c r="N17" s="169" t="str">
        <f>IF(OR(P17="참수리",P17="M.C"),"",IF(MIN(M17)&lt;$U$4,"등록가능",""))</f>
        <v>등록가능</v>
      </c>
      <c r="O17" s="177"/>
      <c r="P17" s="177" t="str">
        <f>IF(COUNTIF('참수리 명단'!$K$3:$K$160,C17)&gt;0,"참수리",IF(COUNTIF('참수리 명단'!$L$3:$L$153,C17)&gt;0,"M.C",""))</f>
        <v/>
      </c>
      <c r="Q17" s="167" t="str">
        <f>IF(MIN(F17:J17)&lt;40,"과락","")</f>
        <v/>
      </c>
      <c r="R17" s="142"/>
      <c r="S17" s="131"/>
      <c r="U17" s="199" t="s">
        <v>281</v>
      </c>
      <c r="V17" s="113"/>
      <c r="W17" s="113"/>
      <c r="X17" s="113"/>
      <c r="Y17" s="113"/>
      <c r="Z17" s="113"/>
      <c r="AA17" s="113"/>
      <c r="AB17" s="113"/>
      <c r="AC17" s="113"/>
      <c r="AL17" s="21"/>
    </row>
    <row r="18" spans="2:38" ht="39" customHeight="1">
      <c r="B18" s="197" t="s">
        <v>343</v>
      </c>
      <c r="C18" s="160" t="s">
        <v>344</v>
      </c>
      <c r="D18" s="160" t="s">
        <v>191</v>
      </c>
      <c r="E18" s="166" t="s">
        <v>196</v>
      </c>
      <c r="F18" s="242">
        <v>80</v>
      </c>
      <c r="G18" s="242">
        <v>85</v>
      </c>
      <c r="H18" s="171">
        <v>57.255401611328125</v>
      </c>
      <c r="I18" s="171">
        <v>61.004112243652344</v>
      </c>
      <c r="J18" s="171">
        <v>51.937103271484375</v>
      </c>
      <c r="K18" s="172">
        <v>335.19662475585937</v>
      </c>
      <c r="L18" s="173">
        <v>67.039321899414063</v>
      </c>
      <c r="M18" s="174">
        <v>12</v>
      </c>
      <c r="N18" s="169" t="str">
        <f>IF(OR(P18="참수리",P18="M.C"),"",IF(MIN(M18)&lt;$U$4,"등록가능",""))</f>
        <v>등록가능</v>
      </c>
      <c r="O18" s="177"/>
      <c r="P18" s="177" t="str">
        <f>IF(COUNTIF('참수리 명단'!$K$3:$K$160,C18)&gt;0,"참수리",IF(COUNTIF('참수리 명단'!$L$3:$L$153,C18)&gt;0,"M.C",""))</f>
        <v/>
      </c>
      <c r="Q18" s="167" t="str">
        <f>IF(MIN(F18:J18)&lt;40,"과락","")</f>
        <v/>
      </c>
      <c r="R18" s="142"/>
      <c r="S18" s="131"/>
      <c r="U18" s="199" t="s">
        <v>282</v>
      </c>
      <c r="V18" s="198"/>
      <c r="W18" s="113"/>
      <c r="X18" s="113"/>
      <c r="Y18" s="113"/>
      <c r="Z18" s="113"/>
      <c r="AA18" s="113"/>
      <c r="AB18" s="113"/>
      <c r="AC18" s="113"/>
    </row>
    <row r="19" spans="2:38" ht="39" customHeight="1">
      <c r="B19" s="197" t="s">
        <v>203</v>
      </c>
      <c r="C19" s="160" t="s">
        <v>204</v>
      </c>
      <c r="D19" s="160" t="s">
        <v>191</v>
      </c>
      <c r="E19" s="166" t="s">
        <v>197</v>
      </c>
      <c r="F19" s="242">
        <v>95</v>
      </c>
      <c r="G19" s="242">
        <v>75</v>
      </c>
      <c r="H19" s="171">
        <v>54.966075897216797</v>
      </c>
      <c r="I19" s="171">
        <v>53.222633361816406</v>
      </c>
      <c r="J19" s="171">
        <v>56.431175231933594</v>
      </c>
      <c r="K19" s="172">
        <v>334.619873046875</v>
      </c>
      <c r="L19" s="173">
        <v>66.923980712890625</v>
      </c>
      <c r="M19" s="174">
        <v>13</v>
      </c>
      <c r="N19" s="169" t="str">
        <f>IF(OR(P19="참수리",P19="M.C"),"",IF(MIN(M19)&lt;$U$4,"등록가능",""))</f>
        <v/>
      </c>
      <c r="O19" s="177" t="e">
        <f>IF(COUNTIF(#REF!,C19)&gt;0, "MC","")</f>
        <v>#REF!</v>
      </c>
      <c r="P19" s="177" t="str">
        <f>IF(COUNTIF('참수리 명단'!$K$3:$K$160,C19)&gt;0,"참수리",IF(COUNTIF('참수리 명단'!$L$3:$L$153,C19)&gt;0,"M.C",""))</f>
        <v>참수리</v>
      </c>
      <c r="Q19" s="167" t="str">
        <f>IF(MIN(F19:J19)&lt;40,"과락","")</f>
        <v/>
      </c>
      <c r="R19" s="142" t="str">
        <f>IFERROR(VLOOKUP(C21,#REF!,14,FALSE),"")</f>
        <v/>
      </c>
      <c r="S19" s="131" t="str">
        <f>IFERROR(R19+K21,"")</f>
        <v/>
      </c>
      <c r="U19" s="113"/>
      <c r="V19" s="198"/>
      <c r="W19" s="113"/>
      <c r="X19" s="113"/>
      <c r="Y19" s="113"/>
      <c r="Z19" s="113"/>
      <c r="AA19" s="113"/>
      <c r="AB19" s="113"/>
      <c r="AC19" s="113"/>
    </row>
    <row r="20" spans="2:38" ht="39" customHeight="1">
      <c r="B20" s="197" t="s">
        <v>227</v>
      </c>
      <c r="C20" s="160" t="s">
        <v>228</v>
      </c>
      <c r="D20" s="160" t="s">
        <v>191</v>
      </c>
      <c r="E20" s="166" t="s">
        <v>197</v>
      </c>
      <c r="F20" s="242">
        <v>85</v>
      </c>
      <c r="G20" s="242">
        <v>80</v>
      </c>
      <c r="H20" s="171">
        <v>54.966075897216797</v>
      </c>
      <c r="I20" s="171">
        <v>50.628807067871094</v>
      </c>
      <c r="J20" s="171">
        <v>63.172290802001953</v>
      </c>
      <c r="K20" s="172">
        <v>333.76718139648437</v>
      </c>
      <c r="L20" s="173">
        <v>66.753433227539062</v>
      </c>
      <c r="M20" s="174">
        <v>14</v>
      </c>
      <c r="N20" s="169" t="str">
        <f>IF(OR(P20="참수리",P20="M.C"),"",IF(MIN(M20)&lt;$U$4,"등록가능",""))</f>
        <v>등록가능</v>
      </c>
      <c r="O20" s="177" t="e">
        <f>IF(COUNTIF(#REF!,C20)&gt;0, "MC","")</f>
        <v>#REF!</v>
      </c>
      <c r="P20" s="177" t="str">
        <f>IF(COUNTIF('참수리 명단'!$K$3:$K$160,C20)&gt;0,"참수리",IF(COUNTIF('참수리 명단'!$L$3:$L$153,C20)&gt;0,"M.C",""))</f>
        <v/>
      </c>
      <c r="Q20" s="167" t="str">
        <f>IF(MIN(F20:J20)&lt;40,"과락","")</f>
        <v/>
      </c>
      <c r="R20" s="142"/>
      <c r="S20" s="131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</row>
    <row r="21" spans="2:38" ht="39" customHeight="1">
      <c r="B21" s="197" t="s">
        <v>297</v>
      </c>
      <c r="C21" s="160" t="s">
        <v>298</v>
      </c>
      <c r="D21" s="160" t="s">
        <v>191</v>
      </c>
      <c r="E21" s="166" t="s">
        <v>197</v>
      </c>
      <c r="F21" s="242">
        <v>70</v>
      </c>
      <c r="G21" s="242">
        <v>75</v>
      </c>
      <c r="H21" s="171">
        <v>57.255401611328125</v>
      </c>
      <c r="I21" s="171">
        <v>63.597938537597656</v>
      </c>
      <c r="J21" s="171">
        <v>65.419326782226562</v>
      </c>
      <c r="K21" s="172">
        <v>331.27267456054687</v>
      </c>
      <c r="L21" s="173">
        <v>66.254531860351562</v>
      </c>
      <c r="M21" s="174">
        <v>15</v>
      </c>
      <c r="N21" s="169" t="str">
        <f>IF(OR(P21="참수리",P21="M.C"),"",IF(MIN(M21)&lt;$U$4,"등록가능",""))</f>
        <v>등록가능</v>
      </c>
      <c r="O21" s="177" t="e">
        <f>IF(COUNTIF(#REF!,C21)&gt;0, "MC","")</f>
        <v>#REF!</v>
      </c>
      <c r="P21" s="177" t="str">
        <f>IF(COUNTIF('참수리 명단'!$K$3:$K$160,C21)&gt;0,"참수리",IF(COUNTIF('참수리 명단'!$L$3:$L$153,C21)&gt;0,"M.C",""))</f>
        <v/>
      </c>
      <c r="Q21" s="167" t="str">
        <f>IF(MIN(F21:J21)&lt;40,"과락","")</f>
        <v/>
      </c>
      <c r="R21" s="142"/>
      <c r="S21" s="131"/>
      <c r="V21" s="117"/>
      <c r="W21" s="176"/>
      <c r="X21" s="176"/>
      <c r="Y21" s="176"/>
    </row>
    <row r="22" spans="2:38" ht="39" customHeight="1">
      <c r="B22" s="197" t="s">
        <v>247</v>
      </c>
      <c r="C22" s="160" t="s">
        <v>248</v>
      </c>
      <c r="D22" s="160" t="s">
        <v>191</v>
      </c>
      <c r="E22" s="166" t="s">
        <v>196</v>
      </c>
      <c r="F22" s="243">
        <v>75</v>
      </c>
      <c r="G22" s="243">
        <v>90</v>
      </c>
      <c r="H22" s="176">
        <v>54.966075897216797</v>
      </c>
      <c r="I22" s="176">
        <v>58.410285949707031</v>
      </c>
      <c r="J22" s="176">
        <v>49.6900634765625</v>
      </c>
      <c r="K22" s="182">
        <v>328.06643676757812</v>
      </c>
      <c r="L22" s="176">
        <v>65.61328125</v>
      </c>
      <c r="M22" s="174">
        <v>16</v>
      </c>
      <c r="N22" s="169" t="str">
        <f>IF(OR(P22="참수리",P22="M.C"),"",IF(MIN(M22)&lt;$U$4,"등록가능",""))</f>
        <v/>
      </c>
      <c r="O22" s="177" t="e">
        <f>IF(COUNTIF(#REF!,C22)&gt;0, "MC","")</f>
        <v>#REF!</v>
      </c>
      <c r="P22" s="177" t="str">
        <f>IF(COUNTIF('참수리 명단'!$K$3:$K$160,C22)&gt;0,"참수리",IF(COUNTIF('참수리 명단'!$L$3:$L$153,C22)&gt;0,"M.C",""))</f>
        <v>참수리</v>
      </c>
      <c r="Q22" s="167" t="str">
        <f>IF(MIN(F22:J22)&lt;40,"과락","")</f>
        <v/>
      </c>
      <c r="R22" s="142"/>
      <c r="S22" s="131"/>
      <c r="V22" s="117"/>
    </row>
    <row r="23" spans="2:38" ht="39" customHeight="1">
      <c r="B23" s="197" t="s">
        <v>336</v>
      </c>
      <c r="C23" s="160" t="s">
        <v>337</v>
      </c>
      <c r="D23" s="160" t="s">
        <v>191</v>
      </c>
      <c r="E23" s="166" t="s">
        <v>197</v>
      </c>
      <c r="F23" s="242">
        <v>100</v>
      </c>
      <c r="G23" s="242">
        <v>75</v>
      </c>
      <c r="H23" s="171">
        <v>57.255401611328125</v>
      </c>
      <c r="I23" s="171">
        <v>48.034980773925781</v>
      </c>
      <c r="J23" s="171">
        <v>47.443027496337891</v>
      </c>
      <c r="K23" s="172">
        <v>327.7333984375</v>
      </c>
      <c r="L23" s="173">
        <v>65.546684265136719</v>
      </c>
      <c r="M23" s="174">
        <v>17</v>
      </c>
      <c r="N23" s="169" t="str">
        <f>IF(OR(P23="참수리",P23="M.C"),"",IF(MIN(M23)&lt;$U$4,"등록가능",""))</f>
        <v>등록가능</v>
      </c>
      <c r="O23" s="177" t="e">
        <f>IF(COUNTIF(#REF!,C23)&gt;0, "MC","")</f>
        <v>#REF!</v>
      </c>
      <c r="P23" s="177" t="str">
        <f>IF(COUNTIF('참수리 명단'!$K$3:$K$160,C23)&gt;0,"참수리",IF(COUNTIF('참수리 명단'!$L$3:$L$153,C23)&gt;0,"M.C",""))</f>
        <v/>
      </c>
      <c r="Q23" s="167" t="str">
        <f>IF(MIN(F23:J23)&lt;40,"과락","")</f>
        <v/>
      </c>
      <c r="R23" s="142"/>
      <c r="S23" s="131"/>
      <c r="V23" s="117"/>
    </row>
    <row r="24" spans="2:38" ht="39" customHeight="1">
      <c r="B24" s="197" t="s">
        <v>310</v>
      </c>
      <c r="C24" s="160" t="s">
        <v>311</v>
      </c>
      <c r="D24" s="160" t="s">
        <v>191</v>
      </c>
      <c r="E24" s="166" t="s">
        <v>197</v>
      </c>
      <c r="F24" s="243">
        <v>85</v>
      </c>
      <c r="G24" s="243">
        <v>70</v>
      </c>
      <c r="H24" s="176">
        <v>61.834053039550781</v>
      </c>
      <c r="I24" s="176">
        <v>53.222633361816406</v>
      </c>
      <c r="J24" s="176">
        <v>54.184139251708984</v>
      </c>
      <c r="K24" s="182">
        <v>324.24081420898437</v>
      </c>
      <c r="L24" s="176">
        <v>64.848167419433594</v>
      </c>
      <c r="M24" s="174">
        <v>18</v>
      </c>
      <c r="N24" s="169" t="str">
        <f>IF(OR(P24="참수리",P24="M.C"),"",IF(MIN(M24)&lt;$U$4,"등록가능",""))</f>
        <v>등록가능</v>
      </c>
      <c r="O24" s="177" t="e">
        <f>IF(COUNTIF(#REF!,C24)&gt;0, "MC","")</f>
        <v>#REF!</v>
      </c>
      <c r="P24" s="177" t="str">
        <f>IF(COUNTIF('참수리 명단'!$K$3:$K$160,C24)&gt;0,"참수리",IF(COUNTIF('참수리 명단'!$L$3:$L$153,C24)&gt;0,"M.C",""))</f>
        <v/>
      </c>
      <c r="Q24" s="167" t="str">
        <f>IF(MIN(F24:J24)&lt;40,"과락","")</f>
        <v/>
      </c>
      <c r="R24" s="142"/>
      <c r="S24" s="131"/>
      <c r="V24" s="117"/>
    </row>
    <row r="25" spans="2:38" ht="39" customHeight="1">
      <c r="B25" s="197" t="s">
        <v>273</v>
      </c>
      <c r="C25" s="160" t="s">
        <v>251</v>
      </c>
      <c r="D25" s="160" t="s">
        <v>191</v>
      </c>
      <c r="E25" s="166" t="s">
        <v>197</v>
      </c>
      <c r="F25" s="242">
        <v>95</v>
      </c>
      <c r="G25" s="242">
        <v>65</v>
      </c>
      <c r="H25" s="171">
        <v>57.255401611328125</v>
      </c>
      <c r="I25" s="171">
        <v>45.441154479980469</v>
      </c>
      <c r="J25" s="171">
        <v>57.071067810058594</v>
      </c>
      <c r="K25" s="172">
        <v>319.76763916015625</v>
      </c>
      <c r="L25" s="173">
        <v>63.953525543212891</v>
      </c>
      <c r="M25" s="174">
        <v>19</v>
      </c>
      <c r="N25" s="169" t="str">
        <f>IF(OR(P25="참수리",P25="M.C"),"",IF(MIN(M25)&lt;$U$4,"등록가능",""))</f>
        <v>등록가능</v>
      </c>
      <c r="O25" s="177"/>
      <c r="P25" s="177" t="str">
        <f>IF(COUNTIF('참수리 명단'!$K$3:$K$160,C25)&gt;0,"참수리",IF(COUNTIF('참수리 명단'!$L$3:$L$153,C25)&gt;0,"M.C",""))</f>
        <v/>
      </c>
      <c r="Q25" s="167" t="str">
        <f>IF(MIN(F25:J25)&lt;40,"과락","")</f>
        <v/>
      </c>
      <c r="R25" s="142" t="str">
        <f>IFERROR(VLOOKUP(C26,#REF!,14,FALSE),"")</f>
        <v/>
      </c>
      <c r="S25" s="131" t="str">
        <f>IFERROR(R25+K26,"")</f>
        <v/>
      </c>
      <c r="U25" s="201"/>
      <c r="V25" s="202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</row>
    <row r="26" spans="2:38" ht="39" customHeight="1">
      <c r="B26" s="197" t="s">
        <v>308</v>
      </c>
      <c r="C26" s="160" t="s">
        <v>309</v>
      </c>
      <c r="D26" s="160" t="s">
        <v>191</v>
      </c>
      <c r="E26" s="166" t="s">
        <v>197</v>
      </c>
      <c r="F26" s="243">
        <v>90</v>
      </c>
      <c r="G26" s="243">
        <v>70</v>
      </c>
      <c r="H26" s="176">
        <v>50.387424468994141</v>
      </c>
      <c r="I26" s="176">
        <v>50.628807067871094</v>
      </c>
      <c r="J26" s="176">
        <v>58.678215026855469</v>
      </c>
      <c r="K26" s="172">
        <v>319.6944580078125</v>
      </c>
      <c r="L26" s="173">
        <v>63.938888549804688</v>
      </c>
      <c r="M26" s="174">
        <v>20</v>
      </c>
      <c r="N26" s="169" t="str">
        <f>IF(OR(P26="참수리",P26="M.C"),"",IF(MIN(M26)&lt;$U$4,"등록가능",""))</f>
        <v/>
      </c>
      <c r="O26" s="177"/>
      <c r="P26" s="177" t="str">
        <f>IF(COUNTIF('참수리 명단'!$K$3:$K$160,C26)&gt;0,"참수리",IF(COUNTIF('참수리 명단'!$L$3:$L$153,C26)&gt;0,"M.C",""))</f>
        <v/>
      </c>
      <c r="Q26" s="167" t="str">
        <f>IF(MIN(F26:J26)&lt;40,"과락","")</f>
        <v/>
      </c>
      <c r="R26" s="142" t="str">
        <f>IFERROR(VLOOKUP(C27,#REF!,14,FALSE),"")</f>
        <v/>
      </c>
      <c r="S26" s="131" t="str">
        <f>IFERROR(R26+K27,"")</f>
        <v/>
      </c>
      <c r="U26" s="201"/>
      <c r="V26" s="202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</row>
    <row r="27" spans="2:38" ht="39" customHeight="1">
      <c r="B27" s="197" t="s">
        <v>316</v>
      </c>
      <c r="C27" s="160" t="s">
        <v>317</v>
      </c>
      <c r="D27" s="160" t="s">
        <v>191</v>
      </c>
      <c r="E27" s="166" t="s">
        <v>197</v>
      </c>
      <c r="F27" s="243">
        <v>95</v>
      </c>
      <c r="G27" s="243">
        <v>54.966075897216797</v>
      </c>
      <c r="H27" s="176">
        <v>50.628807067871094</v>
      </c>
      <c r="I27" s="176">
        <v>53.015113830566406</v>
      </c>
      <c r="J27" s="176">
        <v>65</v>
      </c>
      <c r="K27" s="172">
        <v>318.6099853515625</v>
      </c>
      <c r="L27" s="173">
        <v>63.722000122070313</v>
      </c>
      <c r="M27" s="174">
        <v>21</v>
      </c>
      <c r="N27" s="169" t="str">
        <f>IF(OR(P27="참수리",P27="M.C"),"",IF(MIN(M27)&lt;$U$4,"등록가능",""))</f>
        <v/>
      </c>
      <c r="O27" s="177"/>
      <c r="P27" s="177" t="str">
        <f>IF(COUNTIF('참수리 명단'!$K$3:$K$160,C27)&gt;0,"참수리",IF(COUNTIF('참수리 명단'!$L$3:$L$153,C27)&gt;0,"M.C",""))</f>
        <v/>
      </c>
      <c r="Q27" s="167" t="str">
        <f>IF(MIN(F27:J27)&lt;40,"과락","")</f>
        <v/>
      </c>
      <c r="R27" s="142"/>
      <c r="S27" s="131"/>
      <c r="U27" s="201"/>
      <c r="V27" s="202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</row>
    <row r="28" spans="2:38" ht="39" customHeight="1">
      <c r="B28" s="197" t="s">
        <v>264</v>
      </c>
      <c r="C28" s="160" t="s">
        <v>265</v>
      </c>
      <c r="D28" s="160" t="s">
        <v>191</v>
      </c>
      <c r="E28" s="166" t="s">
        <v>197</v>
      </c>
      <c r="F28" s="242">
        <v>80</v>
      </c>
      <c r="G28" s="242">
        <v>75</v>
      </c>
      <c r="H28" s="171">
        <v>54.966075897216797</v>
      </c>
      <c r="I28" s="171">
        <v>55.816459655761719</v>
      </c>
      <c r="J28" s="171">
        <v>51.937103271484375</v>
      </c>
      <c r="K28" s="172">
        <v>317.71963500976562</v>
      </c>
      <c r="L28" s="173">
        <v>63.543926239013672</v>
      </c>
      <c r="M28" s="174">
        <v>22</v>
      </c>
      <c r="N28" s="169" t="str">
        <f>IF(OR(P28="참수리",P28="M.C"),"",IF(MIN(M28)&lt;$U$4,"등록가능",""))</f>
        <v/>
      </c>
      <c r="O28" s="177"/>
      <c r="P28" s="177" t="str">
        <f>IF(COUNTIF('참수리 명단'!$K$3:$K$160,C28)&gt;0,"참수리",IF(COUNTIF('참수리 명단'!$L$3:$L$153,C28)&gt;0,"M.C",""))</f>
        <v/>
      </c>
      <c r="Q28" s="167" t="str">
        <f>IF(MIN(F28:J28)&lt;40,"과락","")</f>
        <v/>
      </c>
      <c r="R28" s="142"/>
      <c r="S28" s="131"/>
      <c r="U28" s="201"/>
      <c r="V28" s="202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</row>
    <row r="29" spans="2:38" ht="39" customHeight="1">
      <c r="B29" s="197" t="s">
        <v>213</v>
      </c>
      <c r="C29" s="160" t="s">
        <v>214</v>
      </c>
      <c r="D29" s="160" t="s">
        <v>191</v>
      </c>
      <c r="E29" s="166" t="s">
        <v>197</v>
      </c>
      <c r="F29" s="242">
        <v>75</v>
      </c>
      <c r="G29" s="242">
        <v>65</v>
      </c>
      <c r="H29" s="171">
        <v>54.966075897216797</v>
      </c>
      <c r="I29" s="171">
        <v>63.597938537597656</v>
      </c>
      <c r="J29" s="171">
        <v>58.678215026855469</v>
      </c>
      <c r="K29" s="172">
        <v>317.24221801757812</v>
      </c>
      <c r="L29" s="173">
        <v>63.448444366455078</v>
      </c>
      <c r="M29" s="174">
        <v>23</v>
      </c>
      <c r="N29" s="169" t="str">
        <f>IF(OR(P29="참수리",P29="M.C"),"",IF(MIN(M29)&lt;$U$4,"등록가능",""))</f>
        <v/>
      </c>
      <c r="O29" s="177" t="e">
        <f>IF(COUNTIF(#REF!,C29)&gt;0, "MC","")</f>
        <v>#REF!</v>
      </c>
      <c r="P29" s="177" t="str">
        <f>IF(COUNTIF('참수리 명단'!$K$3:$K$160,C29)&gt;0,"참수리",IF(COUNTIF('참수리 명단'!$L$3:$L$153,C29)&gt;0,"M.C",""))</f>
        <v/>
      </c>
      <c r="Q29" s="167" t="str">
        <f>IF(MIN(F29:J29)&lt;40,"과락","")</f>
        <v/>
      </c>
      <c r="R29" s="142"/>
      <c r="S29" s="131"/>
      <c r="V29" s="117"/>
    </row>
    <row r="30" spans="2:38" ht="39" customHeight="1">
      <c r="B30" s="197" t="s">
        <v>271</v>
      </c>
      <c r="C30" s="160" t="s">
        <v>272</v>
      </c>
      <c r="D30" s="160" t="s">
        <v>191</v>
      </c>
      <c r="E30" s="166" t="s">
        <v>197</v>
      </c>
      <c r="F30" s="242">
        <v>80</v>
      </c>
      <c r="G30" s="242">
        <v>70</v>
      </c>
      <c r="H30" s="171">
        <v>57.255401611328125</v>
      </c>
      <c r="I30" s="171">
        <v>50.628807067871094</v>
      </c>
      <c r="J30" s="171">
        <v>58.678215026855469</v>
      </c>
      <c r="K30" s="172">
        <v>316.56243896484375</v>
      </c>
      <c r="L30" s="173">
        <v>63.312484741210938</v>
      </c>
      <c r="M30" s="174">
        <v>24</v>
      </c>
      <c r="N30" s="169" t="str">
        <f>IF(OR(P30="참수리",P30="M.C"),"",IF(MIN(M30)&lt;$U$4,"등록가능",""))</f>
        <v/>
      </c>
      <c r="O30" s="177" t="e">
        <f>IF(COUNTIF(#REF!,C30)&gt;0, "MC","")</f>
        <v>#REF!</v>
      </c>
      <c r="P30" s="177" t="str">
        <f>IF(COUNTIF('참수리 명단'!$K$3:$K$160,C30)&gt;0,"참수리",IF(COUNTIF('참수리 명단'!$L$3:$L$153,C30)&gt;0,"M.C",""))</f>
        <v/>
      </c>
      <c r="Q30" s="167" t="str">
        <f>IF(MIN(F30:J30)&lt;40,"과락","")</f>
        <v/>
      </c>
      <c r="R30" s="142"/>
      <c r="S30" s="131"/>
      <c r="V30" s="117"/>
    </row>
    <row r="31" spans="2:38" ht="39" customHeight="1">
      <c r="B31" s="197" t="s">
        <v>225</v>
      </c>
      <c r="C31" s="160" t="s">
        <v>226</v>
      </c>
      <c r="D31" s="160" t="s">
        <v>191</v>
      </c>
      <c r="E31" s="166" t="s">
        <v>197</v>
      </c>
      <c r="F31" s="242">
        <v>90</v>
      </c>
      <c r="G31" s="242">
        <v>65</v>
      </c>
      <c r="H31" s="171">
        <v>54.966075897216797</v>
      </c>
      <c r="I31" s="171">
        <v>61.004112243652344</v>
      </c>
      <c r="J31" s="171">
        <v>45.195987701416016</v>
      </c>
      <c r="K31" s="172">
        <v>316.16616821289062</v>
      </c>
      <c r="L31" s="173">
        <v>63.233234405517578</v>
      </c>
      <c r="M31" s="174">
        <v>25</v>
      </c>
      <c r="N31" s="169" t="str">
        <f>IF(OR(P31="참수리",P31="M.C"),"",IF(MIN(M31)&lt;$U$4,"등록가능",""))</f>
        <v/>
      </c>
      <c r="O31" s="177" t="e">
        <f>IF(COUNTIF(#REF!,C31)&gt;0, "MC","")</f>
        <v>#REF!</v>
      </c>
      <c r="P31" s="177" t="str">
        <f>IF(COUNTIF('참수리 명단'!$K$3:$K$160,C31)&gt;0,"참수리",IF(COUNTIF('참수리 명단'!$L$3:$L$153,C31)&gt;0,"M.C",""))</f>
        <v/>
      </c>
      <c r="Q31" s="167" t="str">
        <f>IF(MIN(F31:J31)&lt;40,"과락","")</f>
        <v/>
      </c>
      <c r="R31" s="142"/>
      <c r="S31" s="131"/>
      <c r="V31" s="117"/>
    </row>
    <row r="32" spans="2:38" ht="39" customHeight="1">
      <c r="B32" s="197" t="s">
        <v>208</v>
      </c>
      <c r="C32" s="160" t="s">
        <v>209</v>
      </c>
      <c r="D32" s="160" t="s">
        <v>191</v>
      </c>
      <c r="E32" s="166" t="s">
        <v>196</v>
      </c>
      <c r="F32" s="242">
        <v>65</v>
      </c>
      <c r="G32" s="242">
        <v>85</v>
      </c>
      <c r="H32" s="171">
        <v>45.808773040771484</v>
      </c>
      <c r="I32" s="171">
        <v>55.816459655761719</v>
      </c>
      <c r="J32" s="171">
        <v>63.172290802001953</v>
      </c>
      <c r="K32" s="172">
        <v>314.79751586914062</v>
      </c>
      <c r="L32" s="173">
        <v>62.959503173828125</v>
      </c>
      <c r="M32" s="174">
        <v>26</v>
      </c>
      <c r="N32" s="169" t="str">
        <f>IF(OR(P32="참수리",P32="M.C"),"",IF(MIN(M32)&lt;$U$4,"등록가능",""))</f>
        <v/>
      </c>
      <c r="O32" s="177" t="e">
        <f>IF(COUNTIF(#REF!,C32)&gt;0, "MC","")</f>
        <v>#REF!</v>
      </c>
      <c r="P32" s="177" t="str">
        <f>IF(COUNTIF('참수리 명단'!$K$3:$K$160,C32)&gt;0,"참수리",IF(COUNTIF('참수리 명단'!$L$3:$L$153,C32)&gt;0,"M.C",""))</f>
        <v>참수리</v>
      </c>
      <c r="Q32" s="167" t="str">
        <f>IF(MIN(F32:J32)&lt;40,"과락","")</f>
        <v/>
      </c>
      <c r="R32" s="142"/>
      <c r="S32" s="131"/>
      <c r="V32" s="117"/>
    </row>
    <row r="33" spans="2:22" ht="39" customHeight="1">
      <c r="B33" s="197" t="s">
        <v>249</v>
      </c>
      <c r="C33" s="160" t="s">
        <v>250</v>
      </c>
      <c r="D33" s="160" t="s">
        <v>191</v>
      </c>
      <c r="E33" s="166" t="s">
        <v>197</v>
      </c>
      <c r="F33" s="242">
        <v>85</v>
      </c>
      <c r="G33" s="242">
        <v>50</v>
      </c>
      <c r="H33" s="171">
        <v>54.966075897216797</v>
      </c>
      <c r="I33" s="171">
        <v>58.410285949707031</v>
      </c>
      <c r="J33" s="171">
        <v>65.419326782226562</v>
      </c>
      <c r="K33" s="172">
        <v>313.79568481445312</v>
      </c>
      <c r="L33" s="173">
        <v>62.759136199951172</v>
      </c>
      <c r="M33" s="174">
        <v>27</v>
      </c>
      <c r="N33" s="169" t="str">
        <f>IF(OR(P33="참수리",P33="M.C"),"",IF(MIN(M33)&lt;$U$4,"등록가능",""))</f>
        <v/>
      </c>
      <c r="O33" s="177"/>
      <c r="P33" s="177" t="str">
        <f>IF(COUNTIF('참수리 명단'!$K$3:$K$160,C33)&gt;0,"참수리",IF(COUNTIF('참수리 명단'!$L$3:$L$153,C33)&gt;0,"M.C",""))</f>
        <v>참수리</v>
      </c>
      <c r="Q33" s="167" t="str">
        <f>IF(MIN(F33:J33)&lt;40,"과락","")</f>
        <v/>
      </c>
      <c r="R33" s="142" t="str">
        <f>IFERROR(VLOOKUP(C35,#REF!,14,FALSE),"")</f>
        <v/>
      </c>
      <c r="S33" s="131" t="str">
        <f>IFERROR(R33+K35,"")</f>
        <v/>
      </c>
      <c r="V33" s="117"/>
    </row>
    <row r="34" spans="2:22" ht="39" customHeight="1">
      <c r="B34" s="197" t="s">
        <v>223</v>
      </c>
      <c r="C34" s="160" t="s">
        <v>224</v>
      </c>
      <c r="D34" s="160" t="s">
        <v>191</v>
      </c>
      <c r="E34" s="166" t="s">
        <v>197</v>
      </c>
      <c r="F34" s="242">
        <v>80</v>
      </c>
      <c r="G34" s="242">
        <v>70</v>
      </c>
      <c r="H34" s="171">
        <v>50.387424468994141</v>
      </c>
      <c r="I34" s="171">
        <v>61.004112243652344</v>
      </c>
      <c r="J34" s="171">
        <v>51.937103271484375</v>
      </c>
      <c r="K34" s="172">
        <v>313.32864379882813</v>
      </c>
      <c r="L34" s="173">
        <v>62.665729522705078</v>
      </c>
      <c r="M34" s="174">
        <v>28</v>
      </c>
      <c r="N34" s="169" t="str">
        <f>IF(OR(P34="참수리",P34="M.C"),"",IF(MIN(M34)&lt;$U$4,"등록가능",""))</f>
        <v/>
      </c>
      <c r="O34" s="177"/>
      <c r="P34" s="177" t="str">
        <f>IF(COUNTIF('참수리 명단'!$K$3:$K$160,C34)&gt;0,"참수리",IF(COUNTIF('참수리 명단'!$L$3:$L$153,C34)&gt;0,"M.C",""))</f>
        <v/>
      </c>
      <c r="Q34" s="167" t="str">
        <f>IF(MIN(F34:J34)&lt;40,"과락","")</f>
        <v/>
      </c>
      <c r="R34" s="142"/>
      <c r="S34" s="131"/>
      <c r="V34" s="117"/>
    </row>
    <row r="35" spans="2:22" ht="39" customHeight="1">
      <c r="B35" s="197" t="s">
        <v>215</v>
      </c>
      <c r="C35" s="160" t="s">
        <v>216</v>
      </c>
      <c r="D35" s="160" t="s">
        <v>191</v>
      </c>
      <c r="E35" s="166" t="s">
        <v>197</v>
      </c>
      <c r="F35" s="242">
        <v>75</v>
      </c>
      <c r="G35" s="242">
        <v>70</v>
      </c>
      <c r="H35" s="171">
        <v>52.676750183105469</v>
      </c>
      <c r="I35" s="171">
        <v>58.410285949707031</v>
      </c>
      <c r="J35" s="171">
        <v>56.431175231933594</v>
      </c>
      <c r="K35" s="172">
        <v>312.51821899414062</v>
      </c>
      <c r="L35" s="173">
        <v>62.503643035888672</v>
      </c>
      <c r="M35" s="174">
        <v>29</v>
      </c>
      <c r="N35" s="169" t="str">
        <f>IF(OR(P35="참수리",P35="M.C"),"",IF(MIN(M35)&lt;$U$4,"등록가능",""))</f>
        <v/>
      </c>
      <c r="O35" s="177"/>
      <c r="P35" s="177" t="str">
        <f>IF(COUNTIF('참수리 명단'!$K$3:$K$160,C35)&gt;0,"참수리",IF(COUNTIF('참수리 명단'!$L$3:$L$153,C35)&gt;0,"M.C",""))</f>
        <v/>
      </c>
      <c r="Q35" s="167" t="str">
        <f>IF(MIN(F35:J35)&lt;40,"과락","")</f>
        <v/>
      </c>
      <c r="R35" s="142"/>
      <c r="S35" s="131"/>
      <c r="V35" s="117"/>
    </row>
    <row r="36" spans="2:22" ht="39" customHeight="1">
      <c r="B36" s="197" t="s">
        <v>328</v>
      </c>
      <c r="C36" s="160" t="s">
        <v>258</v>
      </c>
      <c r="D36" s="160" t="s">
        <v>191</v>
      </c>
      <c r="E36" s="166" t="s">
        <v>197</v>
      </c>
      <c r="F36" s="243">
        <v>90</v>
      </c>
      <c r="G36" s="243">
        <v>50</v>
      </c>
      <c r="H36" s="176">
        <v>61.834053039550781</v>
      </c>
      <c r="I36" s="176">
        <v>55.816459655761719</v>
      </c>
      <c r="J36" s="176">
        <v>54.184139251708984</v>
      </c>
      <c r="K36" s="172">
        <v>311.83465576171875</v>
      </c>
      <c r="L36" s="173">
        <v>62.366931915283203</v>
      </c>
      <c r="M36" s="174">
        <v>30</v>
      </c>
      <c r="N36" s="169" t="str">
        <f>IF(OR(P36="참수리",P36="M.C"),"",IF(MIN(M36)&lt;$U$4,"등록가능",""))</f>
        <v/>
      </c>
      <c r="O36" s="177"/>
      <c r="P36" s="177" t="str">
        <f>IF(COUNTIF('참수리 명단'!$K$3:$K$160,C36)&gt;0,"참수리",IF(COUNTIF('참수리 명단'!$L$3:$L$153,C36)&gt;0,"M.C",""))</f>
        <v/>
      </c>
      <c r="Q36" s="167" t="str">
        <f>IF(MIN(F36:J36)&lt;40,"과락","")</f>
        <v/>
      </c>
      <c r="R36" s="142" t="str">
        <f>IFERROR(VLOOKUP(C39,#REF!,14,FALSE),"")</f>
        <v/>
      </c>
      <c r="S36" s="131" t="str">
        <f>IFERROR(R36+K39,"")</f>
        <v/>
      </c>
      <c r="V36" s="117"/>
    </row>
    <row r="37" spans="2:22" ht="39" customHeight="1">
      <c r="B37" s="197" t="s">
        <v>320</v>
      </c>
      <c r="C37" s="160" t="s">
        <v>255</v>
      </c>
      <c r="D37" s="160" t="s">
        <v>191</v>
      </c>
      <c r="E37" s="166" t="s">
        <v>196</v>
      </c>
      <c r="F37" s="243">
        <v>75</v>
      </c>
      <c r="G37" s="243">
        <v>75</v>
      </c>
      <c r="H37" s="176">
        <v>52.676750183105469</v>
      </c>
      <c r="I37" s="176">
        <v>53.222633361816406</v>
      </c>
      <c r="J37" s="176">
        <v>53.015113830566406</v>
      </c>
      <c r="K37" s="172">
        <v>308.91448974609375</v>
      </c>
      <c r="L37" s="173">
        <v>61.78289794921875</v>
      </c>
      <c r="M37" s="174">
        <v>31</v>
      </c>
      <c r="N37" s="169" t="str">
        <f>IF(OR(P37="참수리",P37="M.C"),"",IF(MIN(M37)&lt;$U$4,"등록가능",""))</f>
        <v/>
      </c>
      <c r="O37" s="177"/>
      <c r="P37" s="177" t="str">
        <f>IF(COUNTIF('참수리 명단'!$K$3:$K$160,C37)&gt;0,"참수리",IF(COUNTIF('참수리 명단'!$L$3:$L$153,C37)&gt;0,"M.C",""))</f>
        <v>참수리</v>
      </c>
      <c r="Q37" s="167" t="str">
        <f>IF(MIN(F37:J37)&lt;40,"과락","")</f>
        <v/>
      </c>
      <c r="R37" s="142"/>
      <c r="S37" s="131"/>
      <c r="V37" s="117"/>
    </row>
    <row r="38" spans="2:22" ht="39" customHeight="1">
      <c r="B38" s="197" t="s">
        <v>338</v>
      </c>
      <c r="C38" s="160" t="s">
        <v>152</v>
      </c>
      <c r="D38" s="160" t="s">
        <v>191</v>
      </c>
      <c r="E38" s="166" t="s">
        <v>196</v>
      </c>
      <c r="F38" s="243">
        <v>75</v>
      </c>
      <c r="G38" s="243">
        <v>75</v>
      </c>
      <c r="H38" s="176">
        <v>52.676750183105469</v>
      </c>
      <c r="I38" s="176">
        <v>58.410285949707031</v>
      </c>
      <c r="J38" s="176">
        <v>47.443027496337891</v>
      </c>
      <c r="K38" s="172">
        <v>308.53005981445312</v>
      </c>
      <c r="L38" s="173">
        <v>61.706012725830078</v>
      </c>
      <c r="M38" s="174">
        <v>32</v>
      </c>
      <c r="N38" s="169" t="str">
        <f>IF(OR(P38="참수리",P38="M.C"),"",IF(MIN(M38)&lt;$U$4,"등록가능",""))</f>
        <v/>
      </c>
      <c r="O38" s="177"/>
      <c r="P38" s="177" t="str">
        <f>IF(COUNTIF('참수리 명단'!$K$3:$K$160,C38)&gt;0,"참수리",IF(COUNTIF('참수리 명단'!$L$3:$L$153,C38)&gt;0,"M.C",""))</f>
        <v/>
      </c>
      <c r="Q38" s="167" t="str">
        <f>IF(MIN(F38:J38)&lt;40,"과락","")</f>
        <v/>
      </c>
      <c r="R38" s="142"/>
      <c r="S38" s="131"/>
      <c r="V38" s="117"/>
    </row>
    <row r="39" spans="2:22" ht="39" customHeight="1">
      <c r="B39" s="197" t="s">
        <v>231</v>
      </c>
      <c r="C39" s="160" t="s">
        <v>232</v>
      </c>
      <c r="D39" s="160" t="s">
        <v>191</v>
      </c>
      <c r="E39" s="166" t="s">
        <v>196</v>
      </c>
      <c r="F39" s="242">
        <v>75</v>
      </c>
      <c r="G39" s="242">
        <v>65</v>
      </c>
      <c r="H39" s="171">
        <v>50.387424468994141</v>
      </c>
      <c r="I39" s="171">
        <v>63.597938537597656</v>
      </c>
      <c r="J39" s="171">
        <v>54.184139251708984</v>
      </c>
      <c r="K39" s="172">
        <v>308.16949462890625</v>
      </c>
      <c r="L39" s="173">
        <v>61.633899688720703</v>
      </c>
      <c r="M39" s="174">
        <v>33</v>
      </c>
      <c r="N39" s="169" t="str">
        <f>IF(OR(P39="참수리",P39="M.C"),"",IF(MIN(M39)&lt;$U$4,"등록가능",""))</f>
        <v/>
      </c>
      <c r="O39" s="177" t="e">
        <f>IF(COUNTIF(#REF!,C39)&gt;0, "MC","")</f>
        <v>#REF!</v>
      </c>
      <c r="P39" s="177" t="str">
        <f>IF(COUNTIF('참수리 명단'!$K$3:$K$160,C39)&gt;0,"참수리",IF(COUNTIF('참수리 명단'!$L$3:$L$153,C39)&gt;0,"M.C",""))</f>
        <v>참수리</v>
      </c>
      <c r="Q39" s="167" t="str">
        <f>IF(MIN(F39:J39)&lt;40,"과락","")</f>
        <v/>
      </c>
      <c r="R39" s="142"/>
      <c r="S39" s="131"/>
      <c r="V39" s="117"/>
    </row>
    <row r="40" spans="2:22" ht="39" customHeight="1">
      <c r="B40" s="197" t="s">
        <v>301</v>
      </c>
      <c r="C40" s="160" t="s">
        <v>302</v>
      </c>
      <c r="D40" s="160" t="s">
        <v>191</v>
      </c>
      <c r="E40" s="166" t="s">
        <v>197</v>
      </c>
      <c r="F40" s="243">
        <v>70</v>
      </c>
      <c r="G40" s="243">
        <v>80</v>
      </c>
      <c r="H40" s="176">
        <v>52.676750183105469</v>
      </c>
      <c r="I40" s="176">
        <v>50.628807067871094</v>
      </c>
      <c r="J40" s="176">
        <v>51.937103271484375</v>
      </c>
      <c r="K40" s="172">
        <v>305.24267578125</v>
      </c>
      <c r="L40" s="173">
        <v>61.048530578613281</v>
      </c>
      <c r="M40" s="174">
        <v>34</v>
      </c>
      <c r="N40" s="169" t="str">
        <f>IF(OR(P40="참수리",P40="M.C"),"",IF(MIN(M40)&lt;$U$4,"등록가능",""))</f>
        <v/>
      </c>
      <c r="O40" s="177"/>
      <c r="P40" s="177" t="str">
        <f>IF(COUNTIF('참수리 명단'!$K$3:$K$160,C40)&gt;0,"참수리",IF(COUNTIF('참수리 명단'!$L$3:$L$153,C40)&gt;0,"M.C",""))</f>
        <v>참수리</v>
      </c>
      <c r="Q40" s="167" t="str">
        <f>IF(MIN(F40:J40)&lt;40,"과락","")</f>
        <v/>
      </c>
      <c r="R40" s="142"/>
      <c r="S40" s="131"/>
      <c r="V40" s="117"/>
    </row>
    <row r="41" spans="2:22" ht="39" customHeight="1">
      <c r="B41" s="197" t="s">
        <v>318</v>
      </c>
      <c r="C41" s="160" t="s">
        <v>319</v>
      </c>
      <c r="D41" s="160" t="s">
        <v>191</v>
      </c>
      <c r="E41" s="166" t="s">
        <v>197</v>
      </c>
      <c r="F41" s="242">
        <v>75</v>
      </c>
      <c r="G41" s="242">
        <v>65</v>
      </c>
      <c r="H41" s="171">
        <v>57.255401611328125</v>
      </c>
      <c r="I41" s="171">
        <v>55.816459655761719</v>
      </c>
      <c r="J41" s="171">
        <v>49.6900634765625</v>
      </c>
      <c r="K41" s="172">
        <v>302.76193237304687</v>
      </c>
      <c r="L41" s="173">
        <v>60.552383422851563</v>
      </c>
      <c r="M41" s="174">
        <v>35</v>
      </c>
      <c r="N41" s="169" t="str">
        <f>IF(OR(P41="참수리",P41="M.C"),"",IF(MIN(M41)&lt;$U$4,"등록가능",""))</f>
        <v/>
      </c>
      <c r="O41" s="177"/>
      <c r="P41" s="177" t="str">
        <f>IF(COUNTIF('참수리 명단'!$K$3:$K$160,C41)&gt;0,"참수리",IF(COUNTIF('참수리 명단'!$L$3:$L$153,C41)&gt;0,"M.C",""))</f>
        <v/>
      </c>
      <c r="Q41" s="167" t="str">
        <f>IF(MIN(F41:J41)&lt;40,"과락","")</f>
        <v/>
      </c>
      <c r="R41" s="142" t="str">
        <f>IFERROR(VLOOKUP(C44,#REF!,14,FALSE),"")</f>
        <v/>
      </c>
      <c r="S41" s="131" t="str">
        <f>IFERROR(R41+K44,"")</f>
        <v/>
      </c>
    </row>
    <row r="42" spans="2:22" ht="39" customHeight="1">
      <c r="B42" s="197" t="s">
        <v>252</v>
      </c>
      <c r="C42" s="160" t="s">
        <v>210</v>
      </c>
      <c r="D42" s="160" t="s">
        <v>191</v>
      </c>
      <c r="E42" s="166" t="s">
        <v>196</v>
      </c>
      <c r="F42" s="242">
        <v>80</v>
      </c>
      <c r="G42" s="242">
        <v>50</v>
      </c>
      <c r="H42" s="171">
        <v>48.098098754882813</v>
      </c>
      <c r="I42" s="171">
        <v>55.816459655761719</v>
      </c>
      <c r="J42" s="171">
        <v>58.678215026855469</v>
      </c>
      <c r="K42" s="172">
        <v>292.5927734375</v>
      </c>
      <c r="L42" s="173">
        <v>58.5185546875</v>
      </c>
      <c r="M42" s="174">
        <v>36</v>
      </c>
      <c r="N42" s="169" t="str">
        <f>IF(OR(P42="참수리",P42="M.C"),"",IF(MIN(M42)&lt;$U$4,"등록가능",""))</f>
        <v/>
      </c>
      <c r="O42" s="177"/>
      <c r="P42" s="177" t="str">
        <f>IF(COUNTIF('참수리 명단'!$K$3:$K$160,C42)&gt;0,"참수리",IF(COUNTIF('참수리 명단'!$L$3:$L$153,C42)&gt;0,"M.C",""))</f>
        <v/>
      </c>
      <c r="Q42" s="167" t="str">
        <f>IF(MIN(F42:J42)&lt;40,"과락","")</f>
        <v/>
      </c>
      <c r="R42" s="142" t="str">
        <f>IFERROR(VLOOKUP(C45,#REF!,14,FALSE),"")</f>
        <v/>
      </c>
      <c r="S42" s="131" t="str">
        <f>IFERROR(R42+K45,"")</f>
        <v/>
      </c>
      <c r="V42" s="117"/>
    </row>
    <row r="43" spans="2:22" ht="39" customHeight="1">
      <c r="B43" s="197" t="s">
        <v>332</v>
      </c>
      <c r="C43" s="160" t="s">
        <v>242</v>
      </c>
      <c r="D43" s="160" t="s">
        <v>191</v>
      </c>
      <c r="E43" s="166" t="s">
        <v>197</v>
      </c>
      <c r="F43" s="242">
        <v>75</v>
      </c>
      <c r="G43" s="242">
        <v>65</v>
      </c>
      <c r="H43" s="171">
        <v>52.676750183105469</v>
      </c>
      <c r="I43" s="171">
        <v>45.441154479980469</v>
      </c>
      <c r="J43" s="171">
        <v>51.937103271484375</v>
      </c>
      <c r="K43" s="172">
        <v>290.05499267578125</v>
      </c>
      <c r="L43" s="173">
        <v>58.011001586914063</v>
      </c>
      <c r="M43" s="174">
        <v>37</v>
      </c>
      <c r="N43" s="169" t="str">
        <f>IF(OR(P43="참수리",P43="M.C"),"",IF(MIN(M43)&lt;$U$4,"등록가능",""))</f>
        <v/>
      </c>
      <c r="O43" s="177" t="e">
        <f>IF(COUNTIF(#REF!,C43)&gt;0, "MC","")</f>
        <v>#REF!</v>
      </c>
      <c r="P43" s="177" t="str">
        <f>IF(COUNTIF('참수리 명단'!$K$3:$K$160,C43)&gt;0,"참수리",IF(COUNTIF('참수리 명단'!$L$3:$L$153,C43)&gt;0,"M.C",""))</f>
        <v/>
      </c>
      <c r="Q43" s="167" t="str">
        <f>IF(MIN(F43:J43)&lt;40,"과락","")</f>
        <v/>
      </c>
      <c r="R43" s="142"/>
      <c r="S43" s="131"/>
      <c r="V43" s="117"/>
    </row>
    <row r="44" spans="2:22" ht="39" customHeight="1">
      <c r="B44" s="197" t="s">
        <v>334</v>
      </c>
      <c r="C44" s="160" t="s">
        <v>335</v>
      </c>
      <c r="D44" s="160" t="s">
        <v>191</v>
      </c>
      <c r="E44" s="166" t="s">
        <v>197</v>
      </c>
      <c r="F44" s="242">
        <v>75</v>
      </c>
      <c r="G44" s="242">
        <v>60</v>
      </c>
      <c r="H44" s="171">
        <v>48.098098754882813</v>
      </c>
      <c r="I44" s="171">
        <v>45.441154479980469</v>
      </c>
      <c r="J44" s="171">
        <v>60.925251007080078</v>
      </c>
      <c r="K44" s="172">
        <v>289.46450805664062</v>
      </c>
      <c r="L44" s="173">
        <v>57.892902374267578</v>
      </c>
      <c r="M44" s="174">
        <v>38</v>
      </c>
      <c r="N44" s="169" t="str">
        <f>IF(OR(P44="참수리",P44="M.C"),"",IF(MIN(M44)&lt;$U$4,"등록가능",""))</f>
        <v/>
      </c>
      <c r="O44" s="177"/>
      <c r="P44" s="177" t="str">
        <f>IF(COUNTIF('참수리 명단'!$K$3:$K$160,C44)&gt;0,"참수리",IF(COUNTIF('참수리 명단'!$L$3:$L$153,C44)&gt;0,"M.C",""))</f>
        <v/>
      </c>
      <c r="Q44" s="167" t="str">
        <f>IF(MIN(F44:J44)&lt;40,"과락","")</f>
        <v/>
      </c>
      <c r="R44" s="142"/>
      <c r="S44" s="131"/>
      <c r="V44" s="117"/>
    </row>
    <row r="45" spans="2:22" ht="39" customHeight="1">
      <c r="B45" s="197" t="s">
        <v>330</v>
      </c>
      <c r="C45" s="160" t="s">
        <v>331</v>
      </c>
      <c r="D45" s="160" t="s">
        <v>191</v>
      </c>
      <c r="E45" s="166" t="s">
        <v>197</v>
      </c>
      <c r="F45" s="242">
        <v>60</v>
      </c>
      <c r="G45" s="242">
        <v>75</v>
      </c>
      <c r="H45" s="171">
        <v>54.966075897216797</v>
      </c>
      <c r="I45" s="171">
        <v>61.004112243652344</v>
      </c>
      <c r="J45" s="171">
        <v>38.454875946044922</v>
      </c>
      <c r="K45" s="172">
        <v>289.425048828125</v>
      </c>
      <c r="L45" s="173">
        <v>57.885013580322266</v>
      </c>
      <c r="M45" s="174">
        <v>39</v>
      </c>
      <c r="N45" s="169" t="str">
        <f>IF(OR(P45="참수리",P45="M.C"),"",IF(MIN(M45)&lt;$U$4,"등록가능",""))</f>
        <v/>
      </c>
      <c r="O45" s="177"/>
      <c r="P45" s="177" t="str">
        <f>IF(COUNTIF('참수리 명단'!$K$3:$K$160,C45)&gt;0,"참수리",IF(COUNTIF('참수리 명단'!$L$3:$L$153,C45)&gt;0,"M.C",""))</f>
        <v/>
      </c>
      <c r="Q45" s="167" t="str">
        <f>IF(MIN(F45:J45)&lt;40,"과락","")</f>
        <v>과락</v>
      </c>
      <c r="R45" s="142" t="str">
        <f>IFERROR(VLOOKUP(C47,#REF!,14,FALSE),"")</f>
        <v/>
      </c>
      <c r="S45" s="131" t="str">
        <f>IFERROR(R45+K47,"")</f>
        <v/>
      </c>
      <c r="V45" s="117"/>
    </row>
    <row r="46" spans="2:22" ht="39" customHeight="1">
      <c r="B46" s="197" t="s">
        <v>201</v>
      </c>
      <c r="C46" s="160" t="s">
        <v>202</v>
      </c>
      <c r="D46" s="160" t="s">
        <v>191</v>
      </c>
      <c r="E46" s="166" t="s">
        <v>196</v>
      </c>
      <c r="F46" s="242">
        <v>80</v>
      </c>
      <c r="G46" s="242">
        <v>65</v>
      </c>
      <c r="H46" s="171">
        <v>48.098098754882813</v>
      </c>
      <c r="I46" s="171">
        <v>48.034980773925781</v>
      </c>
      <c r="J46" s="171">
        <v>46.984886169433594</v>
      </c>
      <c r="K46" s="172">
        <v>288.11798095703125</v>
      </c>
      <c r="L46" s="173">
        <v>57.623592376708984</v>
      </c>
      <c r="M46" s="174">
        <v>40</v>
      </c>
      <c r="N46" s="169" t="str">
        <f>IF(OR(P46="참수리",P46="M.C"),"",IF(MIN(M46)&lt;$U$4,"등록가능",""))</f>
        <v/>
      </c>
      <c r="O46" s="177" t="e">
        <f>IF(COUNTIF(#REF!,C46)&gt;0, "MC","")</f>
        <v>#REF!</v>
      </c>
      <c r="P46" s="177" t="str">
        <f>IF(COUNTIF('참수리 명단'!$K$3:$K$160,C46)&gt;0,"참수리",IF(COUNTIF('참수리 명단'!$L$3:$L$153,C46)&gt;0,"M.C",""))</f>
        <v/>
      </c>
      <c r="Q46" s="167" t="str">
        <f>IF(MIN(F46:J46)&lt;40,"과락","")</f>
        <v/>
      </c>
      <c r="R46" s="142"/>
      <c r="S46" s="131"/>
      <c r="V46" s="117"/>
    </row>
    <row r="47" spans="2:22" ht="39" customHeight="1">
      <c r="B47" s="197" t="s">
        <v>259</v>
      </c>
      <c r="C47" s="160" t="s">
        <v>260</v>
      </c>
      <c r="D47" s="160" t="s">
        <v>191</v>
      </c>
      <c r="E47" s="166" t="s">
        <v>197</v>
      </c>
      <c r="F47" s="243">
        <v>70</v>
      </c>
      <c r="G47" s="243">
        <v>65</v>
      </c>
      <c r="H47" s="176">
        <v>45.808773040771484</v>
      </c>
      <c r="I47" s="176">
        <v>50.628807067871094</v>
      </c>
      <c r="J47" s="176">
        <v>54.184139251708984</v>
      </c>
      <c r="K47" s="172">
        <v>285.6217041015625</v>
      </c>
      <c r="L47" s="173">
        <v>57.124343872070312</v>
      </c>
      <c r="M47" s="174">
        <v>41</v>
      </c>
      <c r="N47" s="169" t="str">
        <f>IF(OR(P47="참수리",P47="M.C"),"",IF(MIN(M47)&lt;$U$4,"등록가능",""))</f>
        <v/>
      </c>
      <c r="O47" s="177" t="e">
        <f>IF(COUNTIF(#REF!,C47)&gt;0, "MC","")</f>
        <v>#REF!</v>
      </c>
      <c r="P47" s="177" t="str">
        <f>IF(COUNTIF('참수리 명단'!$K$3:$K$160,C47)&gt;0,"참수리",IF(COUNTIF('참수리 명단'!$L$3:$L$153,C47)&gt;0,"M.C",""))</f>
        <v/>
      </c>
      <c r="Q47" s="167" t="str">
        <f>IF(MIN(F47:J47)&lt;40,"과락","")</f>
        <v/>
      </c>
      <c r="R47" s="142" t="str">
        <f>IFERROR(VLOOKUP(C49,#REF!,14,FALSE),"")</f>
        <v/>
      </c>
      <c r="S47" s="131" t="str">
        <f>IFERROR(R47+K49,"")</f>
        <v/>
      </c>
      <c r="T47">
        <v>11</v>
      </c>
      <c r="V47" s="117"/>
    </row>
    <row r="48" spans="2:22" ht="39" customHeight="1">
      <c r="B48" s="197" t="s">
        <v>229</v>
      </c>
      <c r="C48" s="160" t="s">
        <v>230</v>
      </c>
      <c r="D48" s="160" t="s">
        <v>191</v>
      </c>
      <c r="E48" s="166" t="s">
        <v>196</v>
      </c>
      <c r="F48" s="243">
        <v>75</v>
      </c>
      <c r="G48" s="243">
        <v>55</v>
      </c>
      <c r="H48" s="176">
        <v>61.834053039550781</v>
      </c>
      <c r="I48" s="176">
        <v>50.628807067871094</v>
      </c>
      <c r="J48" s="176">
        <v>42.948951721191406</v>
      </c>
      <c r="K48" s="172">
        <v>285.41180419921875</v>
      </c>
      <c r="L48" s="173">
        <v>57.082363128662109</v>
      </c>
      <c r="M48" s="174">
        <v>42</v>
      </c>
      <c r="N48" s="169" t="str">
        <f>IF(OR(P48="참수리",P48="M.C"),"",IF(MIN(M48)&lt;$U$4,"등록가능",""))</f>
        <v/>
      </c>
      <c r="O48" s="177"/>
      <c r="P48" s="177" t="str">
        <f>IF(COUNTIF('참수리 명단'!$K$3:$K$160,C48)&gt;0,"참수리",IF(COUNTIF('참수리 명단'!$L$3:$L$153,C48)&gt;0,"M.C",""))</f>
        <v/>
      </c>
      <c r="Q48" s="167" t="str">
        <f>IF(MIN(F48:J48)&lt;40,"과락","")</f>
        <v/>
      </c>
      <c r="R48" s="142"/>
      <c r="S48" s="131"/>
      <c r="V48" s="117"/>
    </row>
    <row r="49" spans="2:26" ht="39" customHeight="1">
      <c r="B49" s="197" t="s">
        <v>219</v>
      </c>
      <c r="C49" s="160" t="s">
        <v>220</v>
      </c>
      <c r="D49" s="160" t="s">
        <v>191</v>
      </c>
      <c r="E49" s="166" t="s">
        <v>197</v>
      </c>
      <c r="F49" s="244">
        <v>85</v>
      </c>
      <c r="G49" s="244">
        <v>55</v>
      </c>
      <c r="H49" s="166">
        <v>52.676750183105469</v>
      </c>
      <c r="I49" s="166">
        <v>48.034980773925781</v>
      </c>
      <c r="J49" s="166">
        <v>40.701911926269531</v>
      </c>
      <c r="K49" s="172">
        <v>281.41363525390625</v>
      </c>
      <c r="L49" s="173">
        <v>56.282730102539062</v>
      </c>
      <c r="M49" s="174">
        <v>43</v>
      </c>
      <c r="N49" s="169" t="str">
        <f>IF(OR(P49="참수리",P49="M.C"),"",IF(MIN(M49)&lt;$U$4,"등록가능",""))</f>
        <v/>
      </c>
      <c r="O49" s="177"/>
      <c r="P49" s="177" t="str">
        <f>IF(COUNTIF('참수리 명단'!$K$3:$K$160,C49)&gt;0,"참수리",IF(COUNTIF('참수리 명단'!$L$3:$L$153,C49)&gt;0,"M.C",""))</f>
        <v>참수리</v>
      </c>
      <c r="Q49" s="167" t="str">
        <f>IF(MIN(F49:J49)&lt;40,"과락","")</f>
        <v/>
      </c>
      <c r="R49" s="142"/>
      <c r="S49" s="131"/>
      <c r="T49">
        <v>46</v>
      </c>
      <c r="V49" s="117"/>
    </row>
    <row r="50" spans="2:26" ht="39" customHeight="1">
      <c r="B50" s="197" t="s">
        <v>293</v>
      </c>
      <c r="C50" s="160" t="s">
        <v>294</v>
      </c>
      <c r="D50" s="160" t="s">
        <v>191</v>
      </c>
      <c r="E50" s="166" t="s">
        <v>197</v>
      </c>
      <c r="F50" s="244">
        <v>75</v>
      </c>
      <c r="G50" s="244">
        <v>35</v>
      </c>
      <c r="H50" s="166">
        <v>57.255401611328125</v>
      </c>
      <c r="I50" s="166">
        <v>48.034980773925781</v>
      </c>
      <c r="J50" s="166">
        <v>58.678215026855469</v>
      </c>
      <c r="K50" s="172">
        <v>273.96859741210937</v>
      </c>
      <c r="L50" s="173">
        <v>54.793720245361328</v>
      </c>
      <c r="M50" s="174">
        <v>44</v>
      </c>
      <c r="N50" s="169" t="str">
        <f>IF(OR(P50="참수리",P50="M.C"),"",IF(MIN(M50)&lt;$U$4,"등록가능",""))</f>
        <v/>
      </c>
      <c r="O50" s="177"/>
      <c r="P50" s="177" t="str">
        <f>IF(COUNTIF('참수리 명단'!$K$3:$K$160,C50)&gt;0,"참수리",IF(COUNTIF('참수리 명단'!$L$3:$L$153,C50)&gt;0,"M.C",""))</f>
        <v/>
      </c>
      <c r="Q50" s="167" t="str">
        <f>IF(MIN(F50:J50)&lt;40,"과락","")</f>
        <v>과락</v>
      </c>
      <c r="R50" s="142"/>
      <c r="S50" s="131"/>
      <c r="T50">
        <v>52</v>
      </c>
      <c r="V50" s="117"/>
    </row>
    <row r="51" spans="2:26" ht="39" customHeight="1">
      <c r="B51" s="197" t="s">
        <v>268</v>
      </c>
      <c r="C51" s="160" t="s">
        <v>269</v>
      </c>
      <c r="D51" s="160" t="s">
        <v>191</v>
      </c>
      <c r="E51" s="166" t="s">
        <v>197</v>
      </c>
      <c r="F51" s="245">
        <v>70</v>
      </c>
      <c r="G51" s="245">
        <v>50</v>
      </c>
      <c r="H51" s="175">
        <v>57.255401611328125</v>
      </c>
      <c r="I51" s="175">
        <v>50.628807067871094</v>
      </c>
      <c r="J51" s="175">
        <v>42.948951721191406</v>
      </c>
      <c r="K51" s="172">
        <v>270.83316040039062</v>
      </c>
      <c r="L51" s="173">
        <v>54.166633605957031</v>
      </c>
      <c r="M51" s="174">
        <v>45</v>
      </c>
      <c r="N51" s="169" t="str">
        <f>IF(OR(P51="참수리",P51="M.C"),"",IF(MIN(M51)&lt;$U$4,"등록가능",""))</f>
        <v/>
      </c>
      <c r="O51" s="177" t="e">
        <f>IF(COUNTIF(#REF!,C51)&gt;0, "MC","")</f>
        <v>#REF!</v>
      </c>
      <c r="P51" s="177" t="str">
        <f>IF(COUNTIF('참수리 명단'!$K$3:$K$160,C51)&gt;0,"참수리",IF(COUNTIF('참수리 명단'!$L$3:$L$153,C51)&gt;0,"M.C",""))</f>
        <v/>
      </c>
      <c r="Q51" s="167" t="str">
        <f>IF(MIN(F51:J51)&lt;40,"과락","")</f>
        <v/>
      </c>
      <c r="R51" s="142" t="str">
        <f>IFERROR(VLOOKUP(C54,#REF!,14,FALSE),"")</f>
        <v/>
      </c>
      <c r="S51" s="131" t="str">
        <f>IFERROR(R51+K54,"")</f>
        <v/>
      </c>
      <c r="T51">
        <v>16</v>
      </c>
      <c r="V51" s="117"/>
    </row>
    <row r="52" spans="2:26" ht="39" customHeight="1">
      <c r="B52" s="197" t="s">
        <v>289</v>
      </c>
      <c r="C52" s="160" t="s">
        <v>290</v>
      </c>
      <c r="D52" s="160" t="s">
        <v>191</v>
      </c>
      <c r="E52" s="166" t="s">
        <v>197</v>
      </c>
      <c r="F52" s="244">
        <v>65</v>
      </c>
      <c r="G52" s="244">
        <v>85</v>
      </c>
      <c r="H52" s="166">
        <v>48.098098754882813</v>
      </c>
      <c r="I52" s="166">
        <v>32.472023010253906</v>
      </c>
      <c r="J52" s="166">
        <v>36.207836151123047</v>
      </c>
      <c r="K52" s="172">
        <v>266.7779541015625</v>
      </c>
      <c r="L52" s="173">
        <v>53.3555908203125</v>
      </c>
      <c r="M52" s="174">
        <v>46</v>
      </c>
      <c r="N52" s="169" t="str">
        <f>IF(OR(P52="참수리",P52="M.C"),"",IF(MIN(M52)&lt;$U$4,"등록가능",""))</f>
        <v/>
      </c>
      <c r="O52" s="177"/>
      <c r="P52" s="177" t="str">
        <f>IF(COUNTIF('참수리 명단'!$K$3:$K$160,C52)&gt;0,"참수리",IF(COUNTIF('참수리 명단'!$L$3:$L$153,C52)&gt;0,"M.C",""))</f>
        <v/>
      </c>
      <c r="Q52" s="167" t="str">
        <f>IF(MIN(F52:J52)&lt;40,"과락","")</f>
        <v>과락</v>
      </c>
      <c r="R52" s="142" t="str">
        <f>IFERROR(VLOOKUP(C54,#REF!,14,FALSE),"")</f>
        <v/>
      </c>
      <c r="S52" s="131" t="str">
        <f>IFERROR(R52+K54,"")</f>
        <v/>
      </c>
      <c r="T52">
        <v>8</v>
      </c>
      <c r="V52" s="117"/>
    </row>
    <row r="53" spans="2:26" ht="39" customHeight="1">
      <c r="B53" s="197" t="s">
        <v>347</v>
      </c>
      <c r="C53" s="160" t="s">
        <v>348</v>
      </c>
      <c r="D53" s="160" t="s">
        <v>191</v>
      </c>
      <c r="E53" s="166" t="s">
        <v>197</v>
      </c>
      <c r="F53" s="244">
        <v>70</v>
      </c>
      <c r="G53" s="244">
        <v>70</v>
      </c>
      <c r="H53" s="166">
        <v>29.78349494934082</v>
      </c>
      <c r="I53" s="166">
        <v>48.034980773925781</v>
      </c>
      <c r="J53" s="166">
        <v>47.443027496337891</v>
      </c>
      <c r="K53" s="182">
        <v>265.26150512695312</v>
      </c>
      <c r="L53" s="176">
        <v>53.052299499511719</v>
      </c>
      <c r="M53" s="174">
        <v>47</v>
      </c>
      <c r="N53" s="169" t="str">
        <f>IF(OR(P53="참수리",P53="M.C"),"",IF(MIN(M53)&lt;$U$4,"등록가능",""))</f>
        <v/>
      </c>
      <c r="O53" s="177" t="e">
        <f>IF(COUNTIF(#REF!,C53)&gt;0, "MC","")</f>
        <v>#REF!</v>
      </c>
      <c r="P53" s="177" t="str">
        <f>IF(COUNTIF('참수리 명단'!$K$3:$K$160,C53)&gt;0,"참수리",IF(COUNTIF('참수리 명단'!$L$3:$L$153,C53)&gt;0,"M.C",""))</f>
        <v/>
      </c>
      <c r="Q53" s="167" t="str">
        <f>IF(MIN(F53:J53)&lt;40,"과락","")</f>
        <v>과락</v>
      </c>
      <c r="R53" s="142"/>
      <c r="S53" s="131"/>
      <c r="V53" s="117"/>
    </row>
    <row r="54" spans="2:26" ht="39" customHeight="1">
      <c r="B54" s="197" t="s">
        <v>206</v>
      </c>
      <c r="C54" s="160" t="s">
        <v>207</v>
      </c>
      <c r="D54" s="160" t="s">
        <v>191</v>
      </c>
      <c r="E54" s="166" t="s">
        <v>197</v>
      </c>
      <c r="F54" s="245">
        <v>80</v>
      </c>
      <c r="G54" s="245">
        <v>65</v>
      </c>
      <c r="H54" s="175">
        <v>38.9407958984375</v>
      </c>
      <c r="I54" s="175">
        <v>27.284370422363281</v>
      </c>
      <c r="J54" s="175">
        <v>45.195987701416016</v>
      </c>
      <c r="K54" s="172">
        <v>256.421142578125</v>
      </c>
      <c r="L54" s="173">
        <v>51.284229278564453</v>
      </c>
      <c r="M54" s="174">
        <v>48</v>
      </c>
      <c r="N54" s="169" t="str">
        <f>IF(OR(P54="참수리",P54="M.C"),"",IF(MIN(M54)&lt;$U$4,"등록가능",""))</f>
        <v/>
      </c>
      <c r="O54" s="177"/>
      <c r="P54" s="177" t="str">
        <f>IF(COUNTIF('참수리 명단'!$K$3:$K$160,C54)&gt;0,"참수리",IF(COUNTIF('참수리 명단'!$L$3:$L$153,C54)&gt;0,"M.C",""))</f>
        <v/>
      </c>
      <c r="Q54" s="167" t="str">
        <f>IF(MIN(F54:J54)&lt;40,"과락","")</f>
        <v>과락</v>
      </c>
      <c r="R54" s="142"/>
      <c r="S54" s="131"/>
      <c r="V54" s="117"/>
      <c r="Y54" s="175"/>
      <c r="Z54" s="175"/>
    </row>
    <row r="55" spans="2:26" ht="39" customHeight="1">
      <c r="B55" s="197" t="s">
        <v>217</v>
      </c>
      <c r="C55" s="160" t="s">
        <v>218</v>
      </c>
      <c r="D55" s="160" t="s">
        <v>191</v>
      </c>
      <c r="E55" s="166" t="s">
        <v>197</v>
      </c>
      <c r="F55" s="245">
        <v>80</v>
      </c>
      <c r="G55" s="245">
        <v>40</v>
      </c>
      <c r="H55" s="175">
        <v>45.808773040771484</v>
      </c>
      <c r="I55" s="175">
        <v>50.628807067871094</v>
      </c>
      <c r="J55" s="175">
        <v>33.960800170898438</v>
      </c>
      <c r="K55" s="172">
        <v>250.39837646484375</v>
      </c>
      <c r="L55" s="173">
        <v>50.079677581787109</v>
      </c>
      <c r="M55" s="174">
        <v>49</v>
      </c>
      <c r="N55" s="169" t="str">
        <f>IF(OR(P55="참수리",P55="M.C"),"",IF(MIN(M55)&lt;$U$4,"등록가능",""))</f>
        <v/>
      </c>
      <c r="O55" s="177" t="e">
        <f>IF(COUNTIF(#REF!,C55)&gt;0, "MC","")</f>
        <v>#REF!</v>
      </c>
      <c r="P55" s="177" t="str">
        <f>IF(COUNTIF('참수리 명단'!$K$3:$K$160,C55)&gt;0,"참수리",IF(COUNTIF('참수리 명단'!$L$3:$L$153,C55)&gt;0,"M.C",""))</f>
        <v/>
      </c>
      <c r="Q55" s="167" t="str">
        <f>IF(MIN(F55:J55)&lt;40,"과락","")</f>
        <v>과락</v>
      </c>
      <c r="R55" s="142" t="str">
        <f>IFERROR(VLOOKUP(C58,#REF!,14,FALSE),"")</f>
        <v/>
      </c>
      <c r="S55" s="131" t="str">
        <f>IFERROR(R55+K58,"")</f>
        <v/>
      </c>
      <c r="T55">
        <v>20</v>
      </c>
      <c r="V55" s="117"/>
    </row>
    <row r="56" spans="2:26" ht="39" customHeight="1">
      <c r="B56" s="197" t="s">
        <v>326</v>
      </c>
      <c r="C56" s="160" t="s">
        <v>327</v>
      </c>
      <c r="D56" s="160" t="s">
        <v>240</v>
      </c>
      <c r="E56" s="166" t="s">
        <v>196</v>
      </c>
      <c r="F56" s="245">
        <v>60</v>
      </c>
      <c r="G56" s="245">
        <v>55</v>
      </c>
      <c r="H56" s="175">
        <v>34.362144470214844</v>
      </c>
      <c r="I56" s="175">
        <v>48.034980773925781</v>
      </c>
      <c r="J56" s="175">
        <v>51.937103271484375</v>
      </c>
      <c r="K56" s="172">
        <v>249.334228515625</v>
      </c>
      <c r="L56" s="173">
        <v>49.866844177246094</v>
      </c>
      <c r="M56" s="174">
        <v>50</v>
      </c>
      <c r="N56" s="169" t="str">
        <f>IF(OR(P56="참수리",P56="M.C"),"",IF(MIN(M56)&lt;$U$4,"등록가능",""))</f>
        <v/>
      </c>
      <c r="O56" s="177" t="e">
        <f>IF(COUNTIF(#REF!,C56)&gt;0, "MC","")</f>
        <v>#REF!</v>
      </c>
      <c r="P56" s="177" t="str">
        <f>IF(COUNTIF('참수리 명단'!$K$3:$K$160,C56)&gt;0,"참수리",IF(COUNTIF('참수리 명단'!$L$3:$L$153,C56)&gt;0,"M.C",""))</f>
        <v/>
      </c>
      <c r="Q56" s="167" t="str">
        <f>IF(MIN(F56:J56)&lt;40,"과락","")</f>
        <v>과락</v>
      </c>
      <c r="R56" s="142"/>
      <c r="S56" s="131"/>
      <c r="T56">
        <v>23</v>
      </c>
      <c r="V56" s="117"/>
    </row>
    <row r="57" spans="2:26" ht="39" customHeight="1">
      <c r="B57" s="197" t="s">
        <v>243</v>
      </c>
      <c r="C57" s="160" t="s">
        <v>244</v>
      </c>
      <c r="D57" s="160" t="s">
        <v>191</v>
      </c>
      <c r="E57" s="166" t="s">
        <v>197</v>
      </c>
      <c r="F57" s="245">
        <v>55</v>
      </c>
      <c r="G57" s="245">
        <v>45</v>
      </c>
      <c r="H57" s="175">
        <v>48.098098754882813</v>
      </c>
      <c r="I57" s="175">
        <v>53.222633361816406</v>
      </c>
      <c r="J57" s="175">
        <v>42.948951721191406</v>
      </c>
      <c r="K57" s="172">
        <v>244.26968383789062</v>
      </c>
      <c r="L57" s="173">
        <v>48.853935241699219</v>
      </c>
      <c r="M57" s="174">
        <v>51</v>
      </c>
      <c r="N57" s="169" t="str">
        <f>IF(OR(P57="참수리",P57="M.C"),"",IF(MIN(M57)&lt;$U$4,"등록가능",""))</f>
        <v/>
      </c>
      <c r="O57" s="177" t="e">
        <f>IF(COUNTIF(#REF!,C57)&gt;0, "MC","")</f>
        <v>#REF!</v>
      </c>
      <c r="P57" s="177" t="str">
        <f>IF(COUNTIF('참수리 명단'!$K$3:$K$160,C57)&gt;0,"참수리",IF(COUNTIF('참수리 명단'!$L$3:$L$153,C57)&gt;0,"M.C",""))</f>
        <v/>
      </c>
      <c r="Q57" s="167" t="str">
        <f>IF(MIN(F57:J57)&lt;40,"과락","")</f>
        <v/>
      </c>
      <c r="R57" s="142"/>
      <c r="S57" s="131"/>
      <c r="V57" s="117"/>
    </row>
    <row r="58" spans="2:26" ht="39" customHeight="1">
      <c r="B58" s="197" t="s">
        <v>324</v>
      </c>
      <c r="C58" s="160" t="s">
        <v>237</v>
      </c>
      <c r="D58" s="160" t="s">
        <v>191</v>
      </c>
      <c r="E58" s="166" t="s">
        <v>197</v>
      </c>
      <c r="F58" s="244">
        <v>65</v>
      </c>
      <c r="G58" s="244">
        <v>30</v>
      </c>
      <c r="H58" s="166">
        <v>43.519447326660156</v>
      </c>
      <c r="I58" s="166">
        <v>48.034980773925781</v>
      </c>
      <c r="J58" s="166">
        <v>56.431175231933594</v>
      </c>
      <c r="K58" s="172">
        <v>242.985595703125</v>
      </c>
      <c r="L58" s="173">
        <v>48.597122192382813</v>
      </c>
      <c r="M58" s="174">
        <v>52</v>
      </c>
      <c r="N58" s="169" t="str">
        <f>IF(OR(P58="참수리",P58="M.C"),"",IF(MIN(M58)&lt;$U$4,"등록가능",""))</f>
        <v/>
      </c>
      <c r="O58" s="177" t="e">
        <f>IF(COUNTIF(#REF!,C58)&gt;0, "MC","")</f>
        <v>#REF!</v>
      </c>
      <c r="P58" s="177" t="str">
        <f>IF(COUNTIF('참수리 명단'!$K$3:$K$160,C58)&gt;0,"참수리",IF(COUNTIF('참수리 명단'!$L$3:$L$153,C58)&gt;0,"M.C",""))</f>
        <v/>
      </c>
      <c r="Q58" s="167" t="str">
        <f>IF(MIN(F58:J58)&lt;40,"과락","")</f>
        <v>과락</v>
      </c>
      <c r="R58" s="142"/>
      <c r="S58" s="131"/>
      <c r="V58" s="117"/>
    </row>
    <row r="59" spans="2:26" ht="39" customHeight="1">
      <c r="B59" s="197" t="s">
        <v>261</v>
      </c>
      <c r="C59" s="160" t="s">
        <v>262</v>
      </c>
      <c r="D59" s="160" t="s">
        <v>191</v>
      </c>
      <c r="E59" s="166" t="s">
        <v>196</v>
      </c>
      <c r="F59" s="244">
        <v>55</v>
      </c>
      <c r="G59" s="244">
        <v>70</v>
      </c>
      <c r="H59" s="166">
        <v>43.519447326660156</v>
      </c>
      <c r="I59" s="166">
        <v>50.628807067871094</v>
      </c>
      <c r="J59" s="166">
        <v>22.725610733032227</v>
      </c>
      <c r="K59" s="172">
        <v>241.87387084960937</v>
      </c>
      <c r="L59" s="173">
        <v>48.374771118164063</v>
      </c>
      <c r="M59" s="174">
        <v>53</v>
      </c>
      <c r="N59" s="169" t="str">
        <f>IF(OR(P59="참수리",P59="M.C"),"",IF(MIN(M59)&lt;$U$4,"등록가능",""))</f>
        <v/>
      </c>
      <c r="O59" s="177"/>
      <c r="P59" s="177" t="str">
        <f>IF(COUNTIF('참수리 명단'!$K$3:$K$160,C59)&gt;0,"참수리",IF(COUNTIF('참수리 명단'!$L$3:$L$153,C59)&gt;0,"M.C",""))</f>
        <v/>
      </c>
      <c r="Q59" s="167" t="str">
        <f>IF(MIN(F59:J59)&lt;40,"과락","")</f>
        <v>과락</v>
      </c>
      <c r="R59" s="142"/>
      <c r="S59" s="131"/>
      <c r="T59">
        <v>55</v>
      </c>
      <c r="V59" s="117"/>
    </row>
    <row r="60" spans="2:26" ht="39" customHeight="1">
      <c r="B60" s="197" t="s">
        <v>235</v>
      </c>
      <c r="C60" s="160" t="s">
        <v>236</v>
      </c>
      <c r="D60" s="160" t="s">
        <v>191</v>
      </c>
      <c r="E60" s="166" t="s">
        <v>197</v>
      </c>
      <c r="F60" s="244">
        <v>80</v>
      </c>
      <c r="G60" s="244">
        <v>40</v>
      </c>
      <c r="H60" s="166">
        <v>43.519447326660156</v>
      </c>
      <c r="I60" s="166">
        <v>29.878196716308594</v>
      </c>
      <c r="J60" s="166">
        <v>47.443027496337891</v>
      </c>
      <c r="K60" s="172">
        <v>240.84066772460937</v>
      </c>
      <c r="L60" s="173">
        <v>48.168132781982422</v>
      </c>
      <c r="M60" s="174">
        <v>54</v>
      </c>
      <c r="N60" s="169" t="str">
        <f>IF(OR(P60="참수리",P60="M.C"),"",IF(MIN(M60)&lt;$U$4,"등록가능",""))</f>
        <v/>
      </c>
      <c r="O60" s="177" t="e">
        <f>IF(COUNTIF(#REF!,C60)&gt;0, "MC","")</f>
        <v>#REF!</v>
      </c>
      <c r="P60" s="177" t="str">
        <f>IF(COUNTIF('참수리 명단'!$K$3:$K$160,C60)&gt;0,"참수리",IF(COUNTIF('참수리 명단'!$L$3:$L$153,C60)&gt;0,"M.C",""))</f>
        <v/>
      </c>
      <c r="Q60" s="167" t="str">
        <f>IF(MIN(F60:J60)&lt;40,"과락","")</f>
        <v>과락</v>
      </c>
      <c r="R60" s="142"/>
      <c r="S60" s="131"/>
      <c r="V60" s="117"/>
    </row>
    <row r="61" spans="2:26" ht="39" customHeight="1">
      <c r="B61" s="197" t="s">
        <v>256</v>
      </c>
      <c r="C61" s="160" t="s">
        <v>257</v>
      </c>
      <c r="D61" s="160" t="s">
        <v>191</v>
      </c>
      <c r="E61" s="166" t="s">
        <v>197</v>
      </c>
      <c r="F61" s="245">
        <v>65</v>
      </c>
      <c r="G61" s="245">
        <v>40</v>
      </c>
      <c r="H61" s="175">
        <v>52.676750183105469</v>
      </c>
      <c r="I61" s="175">
        <v>37.659675598144531</v>
      </c>
      <c r="J61" s="175">
        <v>38.454875946044922</v>
      </c>
      <c r="K61" s="172">
        <v>233.79130554199219</v>
      </c>
      <c r="L61" s="173">
        <v>46.758258819580078</v>
      </c>
      <c r="M61" s="174">
        <v>55</v>
      </c>
      <c r="N61" s="169" t="str">
        <f>IF(OR(P61="참수리",P61="M.C"),"",IF(MIN(M61)&lt;$U$4,"등록가능",""))</f>
        <v/>
      </c>
      <c r="O61" s="177"/>
      <c r="P61" s="177" t="str">
        <f>IF(COUNTIF('참수리 명단'!$K$3:$K$160,C61)&gt;0,"참수리",IF(COUNTIF('참수리 명단'!$L$3:$L$153,C61)&gt;0,"M.C",""))</f>
        <v/>
      </c>
      <c r="Q61" s="167" t="str">
        <f>IF(MIN(F61:J61)&lt;40,"과락","")</f>
        <v>과락</v>
      </c>
      <c r="R61" s="142"/>
      <c r="S61" s="131"/>
      <c r="T61">
        <v>26</v>
      </c>
      <c r="V61" s="117"/>
    </row>
    <row r="62" spans="2:26" ht="39" customHeight="1">
      <c r="B62" s="197" t="s">
        <v>339</v>
      </c>
      <c r="C62" s="160" t="s">
        <v>340</v>
      </c>
      <c r="D62" s="160" t="s">
        <v>191</v>
      </c>
      <c r="E62" s="166" t="s">
        <v>197</v>
      </c>
      <c r="F62" s="245">
        <v>25</v>
      </c>
      <c r="G62" s="245">
        <v>70</v>
      </c>
      <c r="H62" s="175">
        <v>36.651470184326172</v>
      </c>
      <c r="I62" s="175">
        <v>48.034980773925781</v>
      </c>
      <c r="J62" s="175">
        <v>49.6900634765625</v>
      </c>
      <c r="K62" s="172">
        <v>229.37651062011719</v>
      </c>
      <c r="L62" s="173">
        <v>45.875301361083984</v>
      </c>
      <c r="M62" s="174">
        <v>56</v>
      </c>
      <c r="N62" s="169" t="str">
        <f>IF(OR(P62="참수리",P62="M.C"),"",IF(MIN(M62)&lt;$U$4,"등록가능",""))</f>
        <v/>
      </c>
      <c r="O62" s="177"/>
      <c r="P62" s="177" t="str">
        <f>IF(COUNTIF('참수리 명단'!$K$3:$K$160,C62)&gt;0,"참수리",IF(COUNTIF('참수리 명단'!$L$3:$L$153,C62)&gt;0,"M.C",""))</f>
        <v/>
      </c>
      <c r="Q62" s="167" t="str">
        <f>IF(MIN(F62:J62)&lt;40,"과락","")</f>
        <v>과락</v>
      </c>
      <c r="R62" s="142"/>
      <c r="S62" s="131"/>
      <c r="T62">
        <v>24</v>
      </c>
      <c r="V62" s="117"/>
    </row>
    <row r="63" spans="2:26" ht="39" customHeight="1">
      <c r="B63" s="197" t="s">
        <v>312</v>
      </c>
      <c r="C63" s="160" t="s">
        <v>313</v>
      </c>
      <c r="D63" s="160" t="s">
        <v>191</v>
      </c>
      <c r="E63" s="166" t="s">
        <v>196</v>
      </c>
      <c r="F63" s="245">
        <v>60</v>
      </c>
      <c r="G63" s="245">
        <v>65</v>
      </c>
      <c r="H63" s="175">
        <v>32.072822570800781</v>
      </c>
      <c r="I63" s="175">
        <v>35.065849304199219</v>
      </c>
      <c r="J63" s="175">
        <v>36.207836151123047</v>
      </c>
      <c r="K63" s="172">
        <v>228.34651184082031</v>
      </c>
      <c r="L63" s="173">
        <v>45.669300079345703</v>
      </c>
      <c r="M63" s="174">
        <v>57</v>
      </c>
      <c r="N63" s="169" t="str">
        <f>IF(OR(P63="참수리",P63="M.C"),"",IF(MIN(M63)&lt;$U$4,"등록가능",""))</f>
        <v/>
      </c>
      <c r="O63" s="177"/>
      <c r="P63" s="177" t="str">
        <f>IF(COUNTIF('참수리 명단'!$K$3:$K$160,C63)&gt;0,"참수리",IF(COUNTIF('참수리 명단'!$L$3:$L$153,C63)&gt;0,"M.C",""))</f>
        <v/>
      </c>
      <c r="Q63" s="167" t="str">
        <f>IF(MIN(F63:J63)&lt;40,"과락","")</f>
        <v>과락</v>
      </c>
      <c r="R63" s="142" t="str">
        <f>IFERROR(VLOOKUP(C65,#REF!,14,FALSE),"")</f>
        <v/>
      </c>
      <c r="S63" s="131" t="str">
        <f>IFERROR(R63+K65,"")</f>
        <v/>
      </c>
      <c r="T63">
        <v>13</v>
      </c>
      <c r="V63" s="117"/>
    </row>
    <row r="64" spans="2:26" ht="39" customHeight="1">
      <c r="B64" s="197" t="s">
        <v>233</v>
      </c>
      <c r="C64" s="160" t="s">
        <v>321</v>
      </c>
      <c r="D64" s="160" t="s">
        <v>234</v>
      </c>
      <c r="E64" s="166" t="s">
        <v>197</v>
      </c>
      <c r="F64" s="244">
        <v>65</v>
      </c>
      <c r="G64" s="244">
        <v>60</v>
      </c>
      <c r="H64" s="166">
        <v>38.9407958984375</v>
      </c>
      <c r="I64" s="166">
        <v>35.065849304199219</v>
      </c>
      <c r="J64" s="166">
        <v>15</v>
      </c>
      <c r="K64" s="172">
        <v>214.00665283203125</v>
      </c>
      <c r="L64" s="173">
        <v>42.80133056640625</v>
      </c>
      <c r="M64" s="174">
        <v>58</v>
      </c>
      <c r="N64" s="169" t="str">
        <f>IF(OR(P64="참수리",P64="M.C"),"",IF(MIN(M64)&lt;$U$4,"등록가능",""))</f>
        <v/>
      </c>
      <c r="O64" s="177" t="e">
        <f>IF(COUNTIF(#REF!,C64)&gt;0, "MC","")</f>
        <v>#REF!</v>
      </c>
      <c r="P64" s="177" t="str">
        <f>IF(COUNTIF('참수리 명단'!$K$3:$K$160,C64)&gt;0,"참수리",IF(COUNTIF('참수리 명단'!$L$3:$L$153,C64)&gt;0,"M.C",""))</f>
        <v/>
      </c>
      <c r="Q64" s="167" t="str">
        <f>IF(MIN(F64:J64)&lt;40,"과락","")</f>
        <v>과락</v>
      </c>
      <c r="R64" s="142"/>
      <c r="S64" s="131"/>
      <c r="T64">
        <v>22</v>
      </c>
      <c r="V64" s="117"/>
    </row>
    <row r="65" spans="2:22" ht="39" customHeight="1">
      <c r="B65" s="197" t="s">
        <v>291</v>
      </c>
      <c r="C65" s="160" t="s">
        <v>292</v>
      </c>
      <c r="D65" s="160" t="s">
        <v>191</v>
      </c>
      <c r="E65" s="166" t="s">
        <v>197</v>
      </c>
      <c r="F65" s="245">
        <v>60</v>
      </c>
      <c r="G65" s="245">
        <v>35</v>
      </c>
      <c r="H65" s="175">
        <v>36.651470184326172</v>
      </c>
      <c r="I65" s="175">
        <v>45.441154479980469</v>
      </c>
      <c r="J65" s="175">
        <v>31.713762283325195</v>
      </c>
      <c r="K65" s="172">
        <v>208.80638122558594</v>
      </c>
      <c r="L65" s="173">
        <v>41.761276245117188</v>
      </c>
      <c r="M65" s="174">
        <v>59</v>
      </c>
      <c r="N65" s="169" t="str">
        <f>IF(OR(P65="참수리",P65="M.C"),"",IF(MIN(M65)&lt;$U$4,"등록가능",""))</f>
        <v/>
      </c>
      <c r="O65" s="177" t="e">
        <f>IF(COUNTIF(#REF!,C65)&gt;0, "MC","")</f>
        <v>#REF!</v>
      </c>
      <c r="P65" s="177" t="str">
        <f>IF(COUNTIF('참수리 명단'!$K$3:$K$160,C65)&gt;0,"참수리",IF(COUNTIF('참수리 명단'!$L$3:$L$153,C65)&gt;0,"M.C",""))</f>
        <v/>
      </c>
      <c r="Q65" s="167" t="str">
        <f>IF(MIN(F65:J65)&lt;40,"과락","")</f>
        <v>과락</v>
      </c>
      <c r="R65" s="142"/>
      <c r="S65" s="131"/>
      <c r="T65">
        <v>29</v>
      </c>
      <c r="V65" s="117"/>
    </row>
    <row r="66" spans="2:22" ht="39" customHeight="1">
      <c r="B66" s="197" t="s">
        <v>287</v>
      </c>
      <c r="C66" s="160" t="s">
        <v>288</v>
      </c>
      <c r="D66" s="160" t="s">
        <v>191</v>
      </c>
      <c r="E66" s="166" t="s">
        <v>197</v>
      </c>
      <c r="F66" s="244">
        <v>65</v>
      </c>
      <c r="G66" s="244">
        <v>20</v>
      </c>
      <c r="H66" s="166">
        <v>45.808773040771484</v>
      </c>
      <c r="I66" s="166">
        <v>45.441154479980469</v>
      </c>
      <c r="J66" s="166">
        <v>15</v>
      </c>
      <c r="K66" s="172">
        <v>191.24992370605469</v>
      </c>
      <c r="L66" s="173">
        <v>38.249984741210937</v>
      </c>
      <c r="M66" s="174">
        <v>60</v>
      </c>
      <c r="N66" s="169" t="str">
        <f>IF(OR(P66="참수리",P66="M.C"),"",IF(MIN(M66)&lt;$U$4,"등록가능",""))</f>
        <v/>
      </c>
      <c r="O66" s="177"/>
      <c r="P66" s="177" t="str">
        <f>IF(COUNTIF('참수리 명단'!$K$3:$K$160,C66)&gt;0,"참수리",IF(COUNTIF('참수리 명단'!$L$3:$L$153,C66)&gt;0,"M.C",""))</f>
        <v/>
      </c>
      <c r="Q66" s="167" t="str">
        <f>IF(MIN(F66:J66)&lt;40,"과락","")</f>
        <v>과락</v>
      </c>
      <c r="R66" s="142"/>
      <c r="S66" s="131"/>
      <c r="T66">
        <v>51</v>
      </c>
      <c r="V66" s="117"/>
    </row>
    <row r="67" spans="2:22" ht="39" customHeight="1">
      <c r="B67" s="197" t="s">
        <v>345</v>
      </c>
      <c r="C67" s="160" t="s">
        <v>346</v>
      </c>
      <c r="D67" s="160" t="s">
        <v>191</v>
      </c>
      <c r="E67" s="166" t="s">
        <v>197</v>
      </c>
      <c r="F67" s="245">
        <v>45</v>
      </c>
      <c r="G67" s="245">
        <v>40</v>
      </c>
      <c r="H67" s="175">
        <v>35.065849304199219</v>
      </c>
      <c r="I67" s="175">
        <v>34.362144470214844</v>
      </c>
      <c r="J67" s="175">
        <v>31.713762283325195</v>
      </c>
      <c r="K67" s="172">
        <v>186.14175415039062</v>
      </c>
      <c r="L67" s="173">
        <v>37.228351593017578</v>
      </c>
      <c r="M67" s="174">
        <v>61</v>
      </c>
      <c r="N67" s="169" t="str">
        <f>IF(OR(P67="참수리",P67="M.C"),"",IF(MIN(M67)&lt;$U$4,"등록가능",""))</f>
        <v/>
      </c>
      <c r="O67" s="177" t="e">
        <f>IF(COUNTIF(#REF!,C67)&gt;0, "MC","")</f>
        <v>#REF!</v>
      </c>
      <c r="P67" s="177" t="str">
        <f>IF(COUNTIF('참수리 명단'!$K$3:$K$160,C67)&gt;0,"참수리",IF(COUNTIF('참수리 명단'!$L$3:$L$153,C67)&gt;0,"M.C",""))</f>
        <v/>
      </c>
      <c r="Q67" s="167" t="str">
        <f>IF(MIN(F67:J67)&lt;40,"과락","")</f>
        <v>과락</v>
      </c>
      <c r="R67" s="142"/>
      <c r="S67" s="131"/>
      <c r="T67">
        <v>34</v>
      </c>
      <c r="V67" s="117"/>
    </row>
    <row r="68" spans="2:22" ht="39" customHeight="1">
      <c r="B68" s="197" t="s">
        <v>253</v>
      </c>
      <c r="C68" s="160" t="s">
        <v>254</v>
      </c>
      <c r="D68" s="160" t="s">
        <v>191</v>
      </c>
      <c r="E68" s="166" t="s">
        <v>197</v>
      </c>
      <c r="F68" s="244">
        <v>50</v>
      </c>
      <c r="G68" s="244">
        <v>30</v>
      </c>
      <c r="H68" s="166">
        <v>24.690544128417969</v>
      </c>
      <c r="I68" s="166">
        <v>38.454875946044922</v>
      </c>
      <c r="J68" s="166">
        <v>42.928932189941406</v>
      </c>
      <c r="K68" s="172">
        <v>186.07435607910156</v>
      </c>
      <c r="L68" s="173">
        <v>37.214870452880859</v>
      </c>
      <c r="M68" s="174">
        <v>62</v>
      </c>
      <c r="N68" s="169" t="str">
        <f>IF(OR(P68="참수리",P68="M.C"),"",IF(MIN(M68)&lt;$U$4,"등록가능",""))</f>
        <v/>
      </c>
      <c r="O68" s="177"/>
      <c r="P68" s="177" t="str">
        <f>IF(COUNTIF('참수리 명단'!$K$3:$K$160,C68)&gt;0,"참수리",IF(COUNTIF('참수리 명단'!$L$3:$L$153,C68)&gt;0,"M.C",""))</f>
        <v>M.C</v>
      </c>
      <c r="Q68" s="167" t="str">
        <f>IF(MIN(F68:J68)&lt;40,"과락","")</f>
        <v>과락</v>
      </c>
      <c r="R68" s="142" t="str">
        <f>IFERROR(VLOOKUP(C71,#REF!,14,FALSE),"")</f>
        <v/>
      </c>
      <c r="S68" s="131" t="str">
        <f>IFERROR(R68+K71,"")</f>
        <v/>
      </c>
      <c r="T68">
        <v>17</v>
      </c>
      <c r="V68" s="117"/>
    </row>
    <row r="69" spans="2:22" ht="39" customHeight="1">
      <c r="B69" s="197" t="s">
        <v>341</v>
      </c>
      <c r="C69" s="160" t="s">
        <v>342</v>
      </c>
      <c r="D69" s="160" t="s">
        <v>191</v>
      </c>
      <c r="E69" s="166" t="s">
        <v>197</v>
      </c>
      <c r="F69" s="244">
        <v>50</v>
      </c>
      <c r="G69" s="244">
        <v>25</v>
      </c>
      <c r="H69" s="166">
        <v>27.494169235229492</v>
      </c>
      <c r="I69" s="166">
        <v>37.659675598144531</v>
      </c>
      <c r="J69" s="166">
        <v>45.195987701416016</v>
      </c>
      <c r="K69" s="172">
        <v>185.34983825683594</v>
      </c>
      <c r="L69" s="173">
        <v>37.069965362548828</v>
      </c>
      <c r="M69" s="174">
        <v>63</v>
      </c>
      <c r="N69" s="169" t="str">
        <f>IF(OR(P69="참수리",P69="M.C"),"",IF(MIN(M69)&lt;$U$4,"등록가능",""))</f>
        <v/>
      </c>
      <c r="O69" s="177"/>
      <c r="P69" s="177" t="str">
        <f>IF(COUNTIF('참수리 명단'!$K$3:$K$160,C69)&gt;0,"참수리",IF(COUNTIF('참수리 명단'!$L$3:$L$153,C69)&gt;0,"M.C",""))</f>
        <v/>
      </c>
      <c r="Q69" s="167" t="str">
        <f>IF(MIN(F69:J69)&lt;40,"과락","")</f>
        <v>과락</v>
      </c>
      <c r="R69" s="142"/>
      <c r="S69" s="131"/>
      <c r="T69">
        <v>33</v>
      </c>
      <c r="V69" s="117"/>
    </row>
    <row r="70" spans="2:22" ht="39" customHeight="1">
      <c r="B70" s="197" t="s">
        <v>299</v>
      </c>
      <c r="C70" s="160" t="s">
        <v>300</v>
      </c>
      <c r="D70" s="160" t="s">
        <v>191</v>
      </c>
      <c r="E70" s="166" t="s">
        <v>197</v>
      </c>
      <c r="F70" s="244">
        <v>65</v>
      </c>
      <c r="G70" s="244">
        <v>15</v>
      </c>
      <c r="H70" s="166">
        <v>29.78349494934082</v>
      </c>
      <c r="I70" s="166">
        <v>37.659675598144531</v>
      </c>
      <c r="J70" s="166">
        <v>33.960800170898438</v>
      </c>
      <c r="K70" s="182">
        <v>181.40397644042969</v>
      </c>
      <c r="L70" s="176">
        <v>36.280792236328125</v>
      </c>
      <c r="M70" s="174">
        <v>64</v>
      </c>
      <c r="N70" s="169" t="str">
        <f>IF(OR(P70="참수리",P70="M.C"),"",IF(MIN(M70)&lt;$U$4,"등록가능",""))</f>
        <v/>
      </c>
      <c r="O70" s="177"/>
      <c r="P70" s="177" t="str">
        <f>IF(COUNTIF('참수리 명단'!$K$3:$K$160,C70)&gt;0,"참수리",IF(COUNTIF('참수리 명단'!$L$3:$L$153,C70)&gt;0,"M.C",""))</f>
        <v/>
      </c>
      <c r="Q70" s="167" t="str">
        <f>IF(MIN(F70:J70)&lt;40,"과락","")</f>
        <v>과락</v>
      </c>
      <c r="R70" s="142"/>
      <c r="S70" s="131"/>
      <c r="T70">
        <v>49</v>
      </c>
      <c r="V70" s="117"/>
    </row>
    <row r="71" spans="2:22" ht="39" customHeight="1">
      <c r="B71" s="197" t="s">
        <v>333</v>
      </c>
      <c r="C71" s="160" t="s">
        <v>270</v>
      </c>
      <c r="D71" s="160" t="s">
        <v>191</v>
      </c>
      <c r="E71" s="166" t="s">
        <v>196</v>
      </c>
      <c r="F71" s="244">
        <v>20</v>
      </c>
      <c r="G71" s="244">
        <v>55</v>
      </c>
      <c r="H71" s="166">
        <v>29.78349494934082</v>
      </c>
      <c r="I71" s="166">
        <v>29.878196716308594</v>
      </c>
      <c r="J71" s="166">
        <v>34.924434661865234</v>
      </c>
      <c r="K71" s="182">
        <v>169.58612060546875</v>
      </c>
      <c r="L71" s="176">
        <v>33.917224884033203</v>
      </c>
      <c r="M71" s="174">
        <v>65</v>
      </c>
      <c r="N71" s="169" t="str">
        <f>IF(OR(P71="참수리",P71="M.C"),"",IF(MIN(M71)&lt;$U$4,"등록가능",""))</f>
        <v/>
      </c>
      <c r="O71" s="177" t="e">
        <f>IF(COUNTIF(#REF!,C71)&gt;0, "MC","")</f>
        <v>#REF!</v>
      </c>
      <c r="P71" s="177" t="str">
        <f>IF(COUNTIF('참수리 명단'!$K$3:$K$160,C71)&gt;0,"참수리",IF(COUNTIF('참수리 명단'!$L$3:$L$153,C71)&gt;0,"M.C",""))</f>
        <v/>
      </c>
      <c r="Q71" s="167" t="str">
        <f>IF(MIN(F71:J71)&lt;40,"과락","")</f>
        <v>과락</v>
      </c>
      <c r="R71" s="142"/>
      <c r="S71" s="131"/>
      <c r="V71" s="117"/>
    </row>
    <row r="72" spans="2:22" ht="39" customHeight="1" thickBot="1">
      <c r="B72" s="197" t="s">
        <v>314</v>
      </c>
      <c r="C72" s="160" t="s">
        <v>315</v>
      </c>
      <c r="D72" s="160" t="s">
        <v>191</v>
      </c>
      <c r="E72" s="166" t="s">
        <v>197</v>
      </c>
      <c r="F72" s="244">
        <v>50</v>
      </c>
      <c r="G72" s="244">
        <v>20</v>
      </c>
      <c r="H72" s="166">
        <v>20.626194000244141</v>
      </c>
      <c r="I72" s="166">
        <v>24.690544128417969</v>
      </c>
      <c r="J72" s="166">
        <v>29.466724395751953</v>
      </c>
      <c r="K72" s="172">
        <v>144.78346252441406</v>
      </c>
      <c r="L72" s="173">
        <v>28.956691741943359</v>
      </c>
      <c r="M72" s="174">
        <v>66</v>
      </c>
      <c r="N72" s="169" t="str">
        <f>IF(OR(P72="참수리",P72="M.C"),"",IF(MIN(M72)&lt;$U$4,"등록가능",""))</f>
        <v/>
      </c>
      <c r="O72" s="177"/>
      <c r="P72" s="177" t="str">
        <f>IF(COUNTIF('참수리 명단'!$K$3:$K$160,C72)&gt;0,"참수리",IF(COUNTIF('참수리 명단'!$L$3:$L$153,C72)&gt;0,"M.C",""))</f>
        <v/>
      </c>
      <c r="Q72" s="167" t="str">
        <f>IF(MIN(F72:J72)&lt;40,"과락","")</f>
        <v>과락</v>
      </c>
      <c r="R72" s="142" t="str">
        <f>IFERROR(VLOOKUP(C72,#REF!,14,FALSE),"")</f>
        <v/>
      </c>
      <c r="S72" s="131" t="str">
        <f>IFERROR(R72+K72,"")</f>
        <v/>
      </c>
      <c r="T72">
        <v>1</v>
      </c>
      <c r="V72" s="117"/>
    </row>
    <row r="73" spans="2:22" ht="39" hidden="1" customHeight="1">
      <c r="B73" s="197"/>
      <c r="C73" s="160"/>
      <c r="D73" s="160"/>
      <c r="E73" s="166"/>
      <c r="F73" s="244"/>
      <c r="G73" s="244"/>
      <c r="H73" s="166"/>
      <c r="I73" s="166"/>
      <c r="J73" s="166"/>
      <c r="K73" s="172"/>
      <c r="L73" s="173"/>
      <c r="M73" s="174"/>
      <c r="N73" s="169" t="str">
        <f>IF(OR(P73="참수리",P73="M.C"),"",IF(MIN(M73)&lt;$U$4,"등록가능",""))</f>
        <v>등록가능</v>
      </c>
      <c r="O73" s="177"/>
      <c r="P73" s="177" t="str">
        <f>IF(COUNTIF('참수리 명단'!$K$3:$K$160,C73)&gt;0,"참수리",IF(COUNTIF('참수리 명단'!$L$3:$L$153,C73)&gt;0,"M.C",""))</f>
        <v/>
      </c>
      <c r="Q73" s="167" t="str">
        <f>IF(MIN(F73:J73)&lt;40,"과락","")</f>
        <v>과락</v>
      </c>
      <c r="R73" s="142"/>
      <c r="S73" s="131"/>
      <c r="V73" s="117"/>
    </row>
    <row r="74" spans="2:22" ht="39" hidden="1" customHeight="1">
      <c r="B74" s="197"/>
      <c r="C74" s="160"/>
      <c r="D74" s="160"/>
      <c r="E74" s="166"/>
      <c r="F74" s="245"/>
      <c r="G74" s="245"/>
      <c r="H74" s="175"/>
      <c r="I74" s="175"/>
      <c r="J74" s="175"/>
      <c r="K74" s="172"/>
      <c r="L74" s="173"/>
      <c r="M74" s="174"/>
      <c r="N74" s="169" t="str">
        <f>IF(OR(P74="참수리",P74="M.C"),"",IF(MIN(M74)&lt;$U$4,"등록가능",""))</f>
        <v>등록가능</v>
      </c>
      <c r="O74" s="177" t="e">
        <f>IF(COUNTIF(#REF!,C74)&gt;0, "MC","")</f>
        <v>#REF!</v>
      </c>
      <c r="P74" s="177" t="str">
        <f>IF(COUNTIF('참수리 명단'!$K$3:$K$160,C74)&gt;0,"참수리",IF(COUNTIF('참수리 명단'!$L$3:$L$153,C74)&gt;0,"M.C",""))</f>
        <v/>
      </c>
      <c r="Q74" s="167" t="str">
        <f>IF(MIN(F74:J74)&lt;40,"과락","")</f>
        <v>과락</v>
      </c>
      <c r="R74" s="142"/>
      <c r="S74" s="131"/>
      <c r="T74">
        <v>61</v>
      </c>
      <c r="V74" s="117"/>
    </row>
    <row r="75" spans="2:22" ht="39" hidden="1" customHeight="1">
      <c r="B75" s="197"/>
      <c r="C75" s="160"/>
      <c r="D75" s="160"/>
      <c r="E75" s="166"/>
      <c r="F75" s="245"/>
      <c r="G75" s="245"/>
      <c r="H75" s="175"/>
      <c r="I75" s="175"/>
      <c r="J75" s="175"/>
      <c r="K75" s="172"/>
      <c r="L75" s="173"/>
      <c r="M75" s="174"/>
      <c r="N75" s="169" t="str">
        <f>IF(OR(P75="참수리",P75="M.C"),"",IF(MIN(M75)&lt;$U$4,"등록가능",""))</f>
        <v>등록가능</v>
      </c>
      <c r="O75" s="177"/>
      <c r="P75" s="177" t="str">
        <f>IF(COUNTIF('참수리 명단'!$K$3:$K$160,C75)&gt;0,"참수리",IF(COUNTIF('참수리 명단'!$L$3:$L$153,C75)&gt;0,"M.C",""))</f>
        <v/>
      </c>
      <c r="Q75" s="167" t="str">
        <f>IF(MIN(F75:J75)&lt;40,"과락","")</f>
        <v>과락</v>
      </c>
      <c r="R75" s="142"/>
      <c r="S75" s="131"/>
      <c r="T75">
        <v>28</v>
      </c>
      <c r="V75" s="117"/>
    </row>
    <row r="76" spans="2:22" ht="39" hidden="1" customHeight="1">
      <c r="B76" s="197"/>
      <c r="C76" s="160"/>
      <c r="D76" s="160"/>
      <c r="E76" s="166"/>
      <c r="F76" s="245"/>
      <c r="G76" s="245"/>
      <c r="H76" s="175"/>
      <c r="I76" s="175"/>
      <c r="J76" s="175"/>
      <c r="K76" s="172"/>
      <c r="L76" s="173"/>
      <c r="M76" s="174"/>
      <c r="N76" s="169" t="str">
        <f>IF(OR(P76="참수리",P76="M.C"),"",IF(MIN(M76)&lt;$U$4,"등록가능",""))</f>
        <v>등록가능</v>
      </c>
      <c r="O76" s="177" t="e">
        <f>IF(COUNTIF(#REF!,C76)&gt;0, "MC","")</f>
        <v>#REF!</v>
      </c>
      <c r="P76" s="177" t="str">
        <f>IF(COUNTIF('참수리 명단'!$K$3:$K$160,C76)&gt;0,"참수리",IF(COUNTIF('참수리 명단'!$L$3:$L$153,C76)&gt;0,"M.C",""))</f>
        <v/>
      </c>
      <c r="Q76" s="167" t="str">
        <f>IF(MIN(F76:J76)&lt;40,"과락","")</f>
        <v>과락</v>
      </c>
      <c r="R76" s="142"/>
      <c r="S76" s="131"/>
      <c r="V76" s="117"/>
    </row>
    <row r="77" spans="2:22" ht="39" hidden="1" customHeight="1">
      <c r="B77" s="197"/>
      <c r="C77" s="160"/>
      <c r="D77" s="160"/>
      <c r="E77" s="166"/>
      <c r="F77" s="244"/>
      <c r="G77" s="244"/>
      <c r="H77" s="166"/>
      <c r="I77" s="166"/>
      <c r="J77" s="166"/>
      <c r="K77" s="182"/>
      <c r="L77" s="176"/>
      <c r="M77" s="174"/>
      <c r="N77" s="169" t="str">
        <f>IF(OR(P77="참수리",P77="M.C"),"",IF(MIN(M77)&lt;$U$4,"등록가능",""))</f>
        <v>등록가능</v>
      </c>
      <c r="O77" s="177" t="e">
        <f>IF(COUNTIF(#REF!,C77)&gt;0, "MC","")</f>
        <v>#REF!</v>
      </c>
      <c r="P77" s="177" t="str">
        <f>IF(COUNTIF('참수리 명단'!$K$3:$K$160,C77)&gt;0,"참수리",IF(COUNTIF('참수리 명단'!$L$3:$L$153,C77)&gt;0,"M.C",""))</f>
        <v/>
      </c>
      <c r="Q77" s="167" t="str">
        <f>IF(MIN(F77:J77)&lt;40,"과락","")</f>
        <v>과락</v>
      </c>
      <c r="R77" s="142"/>
      <c r="S77" s="131"/>
      <c r="V77" s="117"/>
    </row>
    <row r="78" spans="2:22" ht="39" hidden="1" customHeight="1">
      <c r="B78" s="197"/>
      <c r="C78" s="160"/>
      <c r="D78" s="160"/>
      <c r="E78" s="166"/>
      <c r="F78" s="244"/>
      <c r="G78" s="244"/>
      <c r="H78" s="166"/>
      <c r="I78" s="166"/>
      <c r="J78" s="166"/>
      <c r="K78" s="172"/>
      <c r="L78" s="173"/>
      <c r="M78" s="174"/>
      <c r="N78" s="169" t="str">
        <f>IF(OR(P78="참수리",P78="M.C"),"",IF(MIN(M78)&lt;$U$4,"등록가능",""))</f>
        <v>등록가능</v>
      </c>
      <c r="O78" s="177" t="e">
        <f>IF(COUNTIF(#REF!,C78)&gt;0, "MC","")</f>
        <v>#REF!</v>
      </c>
      <c r="P78" s="177" t="str">
        <f>IF(COUNTIF('참수리 명단'!$K$3:$K$160,C78)&gt;0,"참수리",IF(COUNTIF('참수리 명단'!$L$3:$L$153,C78)&gt;0,"M.C",""))</f>
        <v/>
      </c>
      <c r="Q78" s="167" t="str">
        <f>IF(MIN(F78:J78)&lt;40,"과락","")</f>
        <v>과락</v>
      </c>
      <c r="R78" s="142"/>
      <c r="S78" s="131"/>
      <c r="T78">
        <v>37</v>
      </c>
      <c r="V78" s="117"/>
    </row>
    <row r="79" spans="2:22" ht="39" hidden="1" customHeight="1">
      <c r="B79" s="197"/>
      <c r="C79" s="160"/>
      <c r="D79" s="160"/>
      <c r="E79" s="166"/>
      <c r="F79" s="245"/>
      <c r="G79" s="245"/>
      <c r="H79" s="175"/>
      <c r="I79" s="175"/>
      <c r="J79" s="175"/>
      <c r="K79" s="172"/>
      <c r="L79" s="173"/>
      <c r="M79" s="174"/>
      <c r="N79" s="169" t="str">
        <f>IF(OR(P79="참수리",P79="M.C"),"",IF(MIN(M79)&lt;$U$4,"등록가능",""))</f>
        <v>등록가능</v>
      </c>
      <c r="O79" s="177" t="e">
        <f>IF(COUNTIF(#REF!,C79)&gt;0, "MC","")</f>
        <v>#REF!</v>
      </c>
      <c r="P79" s="177" t="str">
        <f>IF(COUNTIF('참수리 명단'!$K$3:$K$160,C79)&gt;0,"참수리",IF(COUNTIF('참수리 명단'!$L$3:$L$153,C79)&gt;0,"M.C",""))</f>
        <v/>
      </c>
      <c r="Q79" s="167" t="str">
        <f>IF(MIN(F79:J79)&lt;40,"과락","")</f>
        <v>과락</v>
      </c>
      <c r="R79" s="142"/>
      <c r="S79" s="131"/>
      <c r="T79">
        <v>58</v>
      </c>
      <c r="V79" s="117"/>
    </row>
    <row r="80" spans="2:22" ht="39" hidden="1" customHeight="1">
      <c r="B80" s="197"/>
      <c r="C80" s="160"/>
      <c r="D80" s="160"/>
      <c r="E80" s="166"/>
      <c r="F80" s="244"/>
      <c r="G80" s="244"/>
      <c r="H80" s="166"/>
      <c r="I80" s="166"/>
      <c r="J80" s="166"/>
      <c r="K80" s="172"/>
      <c r="L80" s="173"/>
      <c r="M80" s="174"/>
      <c r="N80" s="169" t="str">
        <f>IF(OR(P80="참수리",P80="M.C"),"",IF(MIN(M80)&lt;$U$4,"등록가능",""))</f>
        <v>등록가능</v>
      </c>
      <c r="O80" s="177"/>
      <c r="P80" s="177" t="str">
        <f>IF(COUNTIF('참수리 명단'!$K$3:$K$160,C80)&gt;0,"참수리",IF(COUNTIF('참수리 명단'!$L$3:$L$153,C80)&gt;0,"M.C",""))</f>
        <v/>
      </c>
      <c r="Q80" s="167" t="str">
        <f>IF(MIN(F80:J80)&lt;40,"과락","")</f>
        <v>과락</v>
      </c>
      <c r="R80" s="142" t="str">
        <f>IFERROR(VLOOKUP(C82,#REF!,14,FALSE),"")</f>
        <v/>
      </c>
      <c r="S80" s="131" t="str">
        <f>IFERROR(R80+K82,"")</f>
        <v/>
      </c>
      <c r="T80">
        <v>9</v>
      </c>
      <c r="V80" s="117"/>
    </row>
    <row r="81" spans="2:22" ht="39" hidden="1" customHeight="1">
      <c r="B81" s="197"/>
      <c r="C81" s="160"/>
      <c r="D81" s="160"/>
      <c r="E81" s="166"/>
      <c r="F81" s="245"/>
      <c r="G81" s="245"/>
      <c r="H81" s="175"/>
      <c r="I81" s="175"/>
      <c r="J81" s="175"/>
      <c r="K81" s="172"/>
      <c r="L81" s="173"/>
      <c r="M81" s="174"/>
      <c r="N81" s="169" t="str">
        <f>IF(OR(P81="참수리",P81="M.C"),"",IF(MIN(M81)&lt;$U$4,"등록가능",""))</f>
        <v>등록가능</v>
      </c>
      <c r="O81" s="177" t="e">
        <f>IF(COUNTIF(#REF!,C81)&gt;0, "MC","")</f>
        <v>#REF!</v>
      </c>
      <c r="P81" s="177" t="str">
        <f>IF(COUNTIF('참수리 명단'!$K$3:$K$160,C81)&gt;0,"참수리",IF(COUNTIF('참수리 명단'!$L$3:$L$153,C81)&gt;0,"M.C",""))</f>
        <v/>
      </c>
      <c r="Q81" s="167" t="str">
        <f>IF(MIN(F81:J81)&lt;40,"과락","")</f>
        <v>과락</v>
      </c>
      <c r="R81" s="142"/>
      <c r="S81" s="131"/>
      <c r="T81">
        <v>56</v>
      </c>
      <c r="V81" s="117"/>
    </row>
    <row r="82" spans="2:22" ht="39" hidden="1" customHeight="1">
      <c r="B82" s="197"/>
      <c r="C82" s="160"/>
      <c r="D82" s="160"/>
      <c r="E82" s="166"/>
      <c r="F82" s="244"/>
      <c r="G82" s="244"/>
      <c r="H82" s="166"/>
      <c r="I82" s="166"/>
      <c r="J82" s="166"/>
      <c r="K82" s="172"/>
      <c r="L82" s="173"/>
      <c r="M82" s="174"/>
      <c r="N82" s="169" t="str">
        <f>IF(OR(P82="참수리",P82="M.C"),"",IF(MIN(M82)&lt;$U$4,"등록가능",""))</f>
        <v>등록가능</v>
      </c>
      <c r="O82" s="177" t="e">
        <f>IF(COUNTIF(#REF!,C82)&gt;0, "MC","")</f>
        <v>#REF!</v>
      </c>
      <c r="P82" s="177" t="str">
        <f>IF(COUNTIF('참수리 명단'!$K$3:$K$160,C82)&gt;0,"참수리",IF(COUNTIF('참수리 명단'!$L$3:$L$153,C82)&gt;0,"M.C",""))</f>
        <v/>
      </c>
      <c r="Q82" s="167" t="str">
        <f>IF(MIN(F82:J82)&lt;40,"과락","")</f>
        <v>과락</v>
      </c>
      <c r="R82" s="142" t="str">
        <f>IFERROR(VLOOKUP(C84,#REF!,14,FALSE),"")</f>
        <v/>
      </c>
      <c r="S82" s="131" t="str">
        <f>IFERROR(R82+K84,"")</f>
        <v/>
      </c>
      <c r="T82">
        <v>7</v>
      </c>
      <c r="V82" s="117"/>
    </row>
    <row r="83" spans="2:22" ht="39" hidden="1" customHeight="1">
      <c r="B83" s="197"/>
      <c r="C83" s="160"/>
      <c r="D83" s="160"/>
      <c r="E83" s="166"/>
      <c r="F83" s="245"/>
      <c r="G83" s="245"/>
      <c r="H83" s="175"/>
      <c r="I83" s="175"/>
      <c r="J83" s="175"/>
      <c r="K83" s="172"/>
      <c r="L83" s="173"/>
      <c r="M83" s="174"/>
      <c r="N83" s="169" t="str">
        <f>IF(OR(P83="참수리",P83="M.C"),"",IF(MIN(M83)&lt;$U$4,"등록가능",""))</f>
        <v>등록가능</v>
      </c>
      <c r="O83" s="177"/>
      <c r="P83" s="177" t="str">
        <f>IF(COUNTIF('참수리 명단'!$K$3:$K$160,C83)&gt;0,"참수리",IF(COUNTIF('참수리 명단'!$L$3:$L$153,C83)&gt;0,"M.C",""))</f>
        <v/>
      </c>
      <c r="Q83" s="167" t="str">
        <f>IF(MIN(F83:J83)&lt;40,"과락","")</f>
        <v>과락</v>
      </c>
      <c r="R83" s="142"/>
      <c r="S83" s="131"/>
      <c r="T83">
        <v>39</v>
      </c>
      <c r="V83" s="117"/>
    </row>
    <row r="84" spans="2:22" ht="39" hidden="1" customHeight="1">
      <c r="B84" s="197"/>
      <c r="C84" s="160"/>
      <c r="D84" s="160"/>
      <c r="E84" s="166"/>
      <c r="F84" s="245"/>
      <c r="G84" s="245"/>
      <c r="H84" s="175"/>
      <c r="I84" s="175"/>
      <c r="J84" s="175"/>
      <c r="K84" s="172"/>
      <c r="L84" s="173"/>
      <c r="M84" s="174"/>
      <c r="N84" s="169" t="str">
        <f>IF(OR(P84="참수리",P84="M.C"),"",IF(MIN(M84)&lt;$U$4,"등록가능",""))</f>
        <v>등록가능</v>
      </c>
      <c r="O84" s="177"/>
      <c r="P84" s="177" t="str">
        <f>IF(COUNTIF('참수리 명단'!$K$3:$K$160,C84)&gt;0,"참수리",IF(COUNTIF('참수리 명단'!$L$3:$L$153,C84)&gt;0,"M.C",""))</f>
        <v/>
      </c>
      <c r="Q84" s="167" t="str">
        <f>IF(MIN(F84:J84)&lt;40,"과락","")</f>
        <v>과락</v>
      </c>
      <c r="R84" s="142"/>
      <c r="S84" s="131"/>
      <c r="T84">
        <v>32</v>
      </c>
      <c r="V84" s="117"/>
    </row>
    <row r="85" spans="2:22" ht="39" hidden="1" customHeight="1">
      <c r="B85" s="197"/>
      <c r="C85" s="160"/>
      <c r="D85" s="160"/>
      <c r="E85" s="166"/>
      <c r="F85" s="245"/>
      <c r="G85" s="245"/>
      <c r="H85" s="175"/>
      <c r="I85" s="175"/>
      <c r="J85" s="175"/>
      <c r="K85" s="172"/>
      <c r="L85" s="173"/>
      <c r="M85" s="174"/>
      <c r="N85" s="169" t="str">
        <f>IF(OR(P85="참수리",P85="M.C"),"",IF(MIN(M85)&lt;$U$4,"등록가능",""))</f>
        <v>등록가능</v>
      </c>
      <c r="O85" s="177"/>
      <c r="P85" s="177" t="str">
        <f>IF(COUNTIF('참수리 명단'!$K$3:$K$160,C85)&gt;0,"참수리",IF(COUNTIF('참수리 명단'!$L$3:$L$153,C85)&gt;0,"M.C",""))</f>
        <v/>
      </c>
      <c r="Q85" s="167" t="str">
        <f>IF(MIN(F85:J85)&lt;40,"과락","")</f>
        <v>과락</v>
      </c>
      <c r="R85" s="142"/>
      <c r="S85" s="131"/>
      <c r="T85">
        <v>50</v>
      </c>
      <c r="V85" s="117"/>
    </row>
    <row r="86" spans="2:22" ht="39" hidden="1" customHeight="1">
      <c r="B86" s="197"/>
      <c r="C86" s="160"/>
      <c r="D86" s="160"/>
      <c r="E86" s="166"/>
      <c r="F86" s="245"/>
      <c r="G86" s="245"/>
      <c r="H86" s="175"/>
      <c r="I86" s="175"/>
      <c r="J86" s="175"/>
      <c r="K86" s="172"/>
      <c r="L86" s="173"/>
      <c r="M86" s="174"/>
      <c r="N86" s="169" t="str">
        <f>IF(OR(P86="참수리",P86="M.C"),"",IF(MIN(M86)&lt;$U$4,"등록가능",""))</f>
        <v>등록가능</v>
      </c>
      <c r="O86" s="177"/>
      <c r="P86" s="177" t="str">
        <f>IF(COUNTIF('참수리 명단'!$K$3:$K$160,C86)&gt;0,"참수리",IF(COUNTIF('참수리 명단'!$L$3:$L$153,C86)&gt;0,"M.C",""))</f>
        <v/>
      </c>
      <c r="Q86" s="167" t="str">
        <f>IF(MIN(F86:J86)&lt;40,"과락","")</f>
        <v>과락</v>
      </c>
      <c r="R86" s="142"/>
      <c r="S86" s="131"/>
      <c r="T86">
        <v>53</v>
      </c>
      <c r="V86" s="117"/>
    </row>
    <row r="87" spans="2:22" ht="39" hidden="1" customHeight="1">
      <c r="B87" s="197"/>
      <c r="C87" s="160"/>
      <c r="D87" s="160"/>
      <c r="E87" s="166"/>
      <c r="F87" s="245"/>
      <c r="G87" s="245"/>
      <c r="H87" s="175"/>
      <c r="I87" s="175"/>
      <c r="J87" s="175"/>
      <c r="K87" s="172"/>
      <c r="L87" s="173"/>
      <c r="M87" s="174"/>
      <c r="N87" s="169" t="str">
        <f>IF(OR(P87="참수리",P87="M.C"),"",IF(MIN(M87)&lt;$U$4,"등록가능",""))</f>
        <v>등록가능</v>
      </c>
      <c r="O87" s="177" t="e">
        <f>IF(COUNTIF(#REF!,C87)&gt;0, "MC","")</f>
        <v>#REF!</v>
      </c>
      <c r="P87" s="177" t="str">
        <f>IF(COUNTIF('참수리 명단'!$K$3:$K$160,C87)&gt;0,"참수리",IF(COUNTIF('참수리 명단'!$L$3:$L$153,C87)&gt;0,"M.C",""))</f>
        <v/>
      </c>
      <c r="Q87" s="167" t="str">
        <f>IF(MIN(F87:J87)&lt;40,"과락","")</f>
        <v>과락</v>
      </c>
      <c r="R87" s="142"/>
      <c r="S87" s="131"/>
      <c r="T87">
        <v>44</v>
      </c>
      <c r="V87" s="117"/>
    </row>
    <row r="88" spans="2:22" ht="39" hidden="1" customHeight="1">
      <c r="B88" s="197"/>
      <c r="C88" s="160"/>
      <c r="D88" s="160"/>
      <c r="E88" s="166"/>
      <c r="F88" s="244"/>
      <c r="G88" s="244"/>
      <c r="H88" s="166"/>
      <c r="I88" s="166"/>
      <c r="J88" s="166"/>
      <c r="K88" s="182"/>
      <c r="L88" s="176"/>
      <c r="M88" s="174"/>
      <c r="N88" s="169" t="str">
        <f>IF(OR(P88="참수리",P88="M.C"),"",IF(MIN(M88)&lt;$U$4,"등록가능",""))</f>
        <v>등록가능</v>
      </c>
      <c r="O88" s="177" t="e">
        <f>IF(COUNTIF(#REF!,C88)&gt;0, "MC","")</f>
        <v>#REF!</v>
      </c>
      <c r="P88" s="177" t="str">
        <f>IF(COUNTIF('참수리 명단'!$K$3:$K$160,C88)&gt;0,"참수리",IF(COUNTIF('참수리 명단'!$L$3:$L$153,C88)&gt;0,"M.C",""))</f>
        <v/>
      </c>
      <c r="Q88" s="167" t="str">
        <f>IF(MIN(F88:J88)&lt;40,"과락","")</f>
        <v>과락</v>
      </c>
      <c r="R88" s="142"/>
      <c r="S88" s="131"/>
      <c r="T88">
        <v>35</v>
      </c>
      <c r="V88" s="117"/>
    </row>
    <row r="89" spans="2:22" ht="39" hidden="1" customHeight="1">
      <c r="B89" s="197"/>
      <c r="C89" s="160"/>
      <c r="D89" s="160"/>
      <c r="E89" s="166"/>
      <c r="F89" s="245"/>
      <c r="G89" s="245"/>
      <c r="H89" s="175"/>
      <c r="I89" s="175"/>
      <c r="J89" s="175"/>
      <c r="K89" s="172"/>
      <c r="L89" s="173"/>
      <c r="M89" s="174"/>
      <c r="N89" s="169" t="str">
        <f>IF(OR(P89="참수리",P89="M.C"),"",IF(MIN(M89)&lt;$U$4,"등록가능",""))</f>
        <v>등록가능</v>
      </c>
      <c r="O89" s="177" t="e">
        <f>IF(COUNTIF(#REF!,C89)&gt;0, "MC","")</f>
        <v>#REF!</v>
      </c>
      <c r="P89" s="177" t="str">
        <f>IF(COUNTIF('참수리 명단'!$K$3:$K$160,C89)&gt;0,"참수리",IF(COUNTIF('참수리 명단'!$L$3:$L$153,C89)&gt;0,"M.C",""))</f>
        <v/>
      </c>
      <c r="Q89" s="167" t="str">
        <f>IF(MIN(F89:J89)&lt;40,"과락","")</f>
        <v>과락</v>
      </c>
      <c r="R89" s="142"/>
      <c r="S89" s="131"/>
      <c r="V89" s="117"/>
    </row>
    <row r="90" spans="2:22" ht="39" hidden="1" customHeight="1">
      <c r="B90" s="197"/>
      <c r="C90" s="160"/>
      <c r="D90" s="160"/>
      <c r="E90" s="166"/>
      <c r="F90" s="245"/>
      <c r="G90" s="245"/>
      <c r="H90" s="175"/>
      <c r="I90" s="175"/>
      <c r="J90" s="175"/>
      <c r="K90" s="172"/>
      <c r="L90" s="173"/>
      <c r="M90" s="174"/>
      <c r="N90" s="169" t="str">
        <f>IF(OR(P90="참수리",P90="M.C"),"",IF(MIN(M90)&lt;$U$4,"등록가능",""))</f>
        <v>등록가능</v>
      </c>
      <c r="O90" s="177" t="e">
        <f>IF(COUNTIF(#REF!,C90)&gt;0, "MC","")</f>
        <v>#REF!</v>
      </c>
      <c r="P90" s="177" t="str">
        <f>IF(COUNTIF('참수리 명단'!$K$3:$K$160,C90)&gt;0,"참수리",IF(COUNTIF('참수리 명단'!$L$3:$L$153,C90)&gt;0,"M.C",""))</f>
        <v/>
      </c>
      <c r="Q90" s="167" t="str">
        <f>IF(MIN(F90:J90)&lt;40,"과락","")</f>
        <v>과락</v>
      </c>
      <c r="R90" s="142"/>
      <c r="S90" s="131"/>
      <c r="V90" s="117"/>
    </row>
    <row r="91" spans="2:22" ht="39" hidden="1" customHeight="1">
      <c r="B91" s="197"/>
      <c r="C91" s="160"/>
      <c r="D91" s="160"/>
      <c r="E91" s="166"/>
      <c r="F91" s="245"/>
      <c r="G91" s="245"/>
      <c r="H91" s="175"/>
      <c r="I91" s="175"/>
      <c r="J91" s="175"/>
      <c r="K91" s="172"/>
      <c r="L91" s="173"/>
      <c r="M91" s="174"/>
      <c r="N91" s="169" t="str">
        <f>IF(OR(P91="참수리",P91="M.C"),"",IF(MIN(M91)&lt;$U$4,"등록가능",""))</f>
        <v>등록가능</v>
      </c>
      <c r="O91" s="177"/>
      <c r="P91" s="177" t="str">
        <f>IF(COUNTIF('참수리 명단'!$K$3:$K$160,C91)&gt;0,"참수리",IF(COUNTIF('참수리 명단'!$L$3:$L$153,C91)&gt;0,"M.C",""))</f>
        <v/>
      </c>
      <c r="Q91" s="167" t="str">
        <f>IF(MIN(F91:J91)&lt;40,"과락","")</f>
        <v>과락</v>
      </c>
      <c r="R91" s="142"/>
      <c r="S91" s="131"/>
      <c r="V91" s="117"/>
    </row>
    <row r="92" spans="2:22" ht="39" hidden="1" customHeight="1">
      <c r="B92" s="197"/>
      <c r="C92" s="160"/>
      <c r="D92" s="160"/>
      <c r="E92" s="166"/>
      <c r="F92" s="245"/>
      <c r="G92" s="245"/>
      <c r="H92" s="175"/>
      <c r="I92" s="175"/>
      <c r="J92" s="175"/>
      <c r="K92" s="172"/>
      <c r="L92" s="173"/>
      <c r="M92" s="174"/>
      <c r="N92" s="169" t="str">
        <f>IF(OR(P92="참수리",P92="M.C"),"",IF(MIN(M92)&lt;$U$4,"등록가능",""))</f>
        <v>등록가능</v>
      </c>
      <c r="O92" s="177"/>
      <c r="P92" s="177" t="str">
        <f>IF(COUNTIF('참수리 명단'!$K$3:$K$160,C92)&gt;0,"참수리",IF(COUNTIF('참수리 명단'!$L$3:$L$153,C92)&gt;0,"M.C",""))</f>
        <v/>
      </c>
      <c r="Q92" s="167" t="str">
        <f>IF(MIN(F92:J92)&lt;40,"과락","")</f>
        <v>과락</v>
      </c>
      <c r="R92" s="142"/>
      <c r="S92" s="131"/>
      <c r="V92" s="117"/>
    </row>
    <row r="93" spans="2:22" ht="39" hidden="1" customHeight="1">
      <c r="B93" s="197"/>
      <c r="C93" s="160"/>
      <c r="D93" s="160"/>
      <c r="E93" s="166"/>
      <c r="F93" s="245"/>
      <c r="G93" s="245"/>
      <c r="H93" s="175"/>
      <c r="I93" s="175"/>
      <c r="J93" s="175"/>
      <c r="K93" s="172"/>
      <c r="L93" s="173"/>
      <c r="M93" s="174"/>
      <c r="N93" s="169" t="str">
        <f>IF(OR(P93="참수리",P93="M.C"),"",IF(MIN(M93)&lt;$U$4,"등록가능",""))</f>
        <v>등록가능</v>
      </c>
      <c r="O93" s="177"/>
      <c r="P93" s="177" t="str">
        <f>IF(COUNTIF('참수리 명단'!$K$3:$K$160,C93)&gt;0,"참수리",IF(COUNTIF('참수리 명단'!$L$3:$L$153,C93)&gt;0,"M.C",""))</f>
        <v/>
      </c>
      <c r="Q93" s="167" t="str">
        <f>IF(MIN(F93:J93)&lt;40,"과락","")</f>
        <v>과락</v>
      </c>
      <c r="R93" s="142"/>
      <c r="S93" s="131"/>
      <c r="V93" s="117"/>
    </row>
    <row r="94" spans="2:22" ht="39" hidden="1" customHeight="1">
      <c r="B94" s="197"/>
      <c r="C94" s="160"/>
      <c r="D94" s="160"/>
      <c r="E94" s="166"/>
      <c r="F94" s="245"/>
      <c r="G94" s="245"/>
      <c r="H94" s="175"/>
      <c r="I94" s="175"/>
      <c r="J94" s="175"/>
      <c r="K94" s="172"/>
      <c r="L94" s="173"/>
      <c r="M94" s="174"/>
      <c r="N94" s="169" t="str">
        <f t="shared" ref="N94:N132" si="0">IF(OR(P94="참수리",P94="M.C"),"",IF(MIN(M94)&lt;$U$4,"등록가능",""))</f>
        <v>등록가능</v>
      </c>
      <c r="O94" s="177"/>
      <c r="P94" s="177" t="str">
        <f>IF(COUNTIF('참수리 명단'!$K$3:$K$160,C94)&gt;0,"참수리",IF(COUNTIF('참수리 명단'!$L$3:$L$153,C94)&gt;0,"M.C",""))</f>
        <v/>
      </c>
      <c r="Q94" s="167" t="str">
        <f>IF(MIN(F94:J94)&lt;40,"과락","")</f>
        <v>과락</v>
      </c>
      <c r="R94" s="142"/>
      <c r="S94" s="131"/>
      <c r="V94" s="117"/>
    </row>
    <row r="95" spans="2:22" ht="39" hidden="1" customHeight="1">
      <c r="B95" s="197"/>
      <c r="C95" s="160"/>
      <c r="D95" s="160"/>
      <c r="E95" s="166"/>
      <c r="F95" s="244"/>
      <c r="G95" s="244"/>
      <c r="H95" s="166"/>
      <c r="I95" s="166"/>
      <c r="J95" s="166"/>
      <c r="K95" s="172"/>
      <c r="L95" s="173"/>
      <c r="M95" s="174"/>
      <c r="N95" s="169" t="str">
        <f t="shared" si="0"/>
        <v>등록가능</v>
      </c>
      <c r="O95" s="177"/>
      <c r="P95" s="177" t="str">
        <f>IF(COUNTIF('참수리 명단'!$K$3:$K$160,C95)&gt;0,"참수리",IF(COUNTIF('참수리 명단'!$L$3:$L$153,C95)&gt;0,"M.C",""))</f>
        <v/>
      </c>
      <c r="Q95" s="167" t="str">
        <f>IF(MIN(F95:J95)&lt;40,"과락","")</f>
        <v>과락</v>
      </c>
      <c r="R95" s="142"/>
      <c r="S95" s="131"/>
      <c r="V95" s="117"/>
    </row>
    <row r="96" spans="2:22" ht="39" hidden="1" customHeight="1">
      <c r="B96" s="197"/>
      <c r="C96" s="160"/>
      <c r="D96" s="160"/>
      <c r="E96" s="166"/>
      <c r="F96" s="245"/>
      <c r="G96" s="245"/>
      <c r="H96" s="175"/>
      <c r="I96" s="175"/>
      <c r="J96" s="175"/>
      <c r="K96" s="172"/>
      <c r="L96" s="173"/>
      <c r="M96" s="174"/>
      <c r="N96" s="169" t="str">
        <f t="shared" si="0"/>
        <v>등록가능</v>
      </c>
      <c r="O96" s="177"/>
      <c r="P96" s="177" t="str">
        <f>IF(COUNTIF('참수리 명단'!$K$3:$K$160,C96)&gt;0,"참수리",IF(COUNTIF('참수리 명단'!$L$3:$L$153,C96)&gt;0,"M.C",""))</f>
        <v/>
      </c>
      <c r="Q96" s="167" t="str">
        <f>IF(MIN(F96:J96)&lt;40,"과락","")</f>
        <v>과락</v>
      </c>
      <c r="R96" s="142"/>
      <c r="S96" s="131"/>
      <c r="V96" s="117"/>
    </row>
    <row r="97" spans="2:22" ht="33.75" hidden="1">
      <c r="B97" s="197"/>
      <c r="C97" s="160"/>
      <c r="D97" s="160"/>
      <c r="E97" s="166"/>
      <c r="F97" s="244"/>
      <c r="G97" s="244"/>
      <c r="H97" s="166"/>
      <c r="I97" s="166"/>
      <c r="J97" s="166"/>
      <c r="K97" s="172"/>
      <c r="L97" s="173"/>
      <c r="M97" s="174"/>
      <c r="N97" s="169" t="str">
        <f t="shared" si="0"/>
        <v>등록가능</v>
      </c>
      <c r="O97" s="177"/>
      <c r="P97" s="177" t="str">
        <f>IF(COUNTIF('참수리 명단'!$K$3:$K$160,C97)&gt;0,"참수리",IF(COUNTIF('참수리 명단'!$L$3:$L$153,C97)&gt;0,"M.C",""))</f>
        <v/>
      </c>
      <c r="Q97" s="167" t="str">
        <f t="shared" ref="Q97:Q132" si="1">IF(MIN(F97:J97)&lt;40,"과락","")</f>
        <v>과락</v>
      </c>
      <c r="R97" s="130"/>
      <c r="S97" s="131"/>
      <c r="V97" s="117"/>
    </row>
    <row r="98" spans="2:22" ht="33.75" hidden="1">
      <c r="B98" s="197"/>
      <c r="C98" s="160"/>
      <c r="D98" s="160"/>
      <c r="E98" s="166"/>
      <c r="F98" s="244"/>
      <c r="G98" s="244"/>
      <c r="H98" s="166"/>
      <c r="I98" s="166"/>
      <c r="J98" s="166"/>
      <c r="K98" s="172"/>
      <c r="L98" s="173"/>
      <c r="M98" s="174"/>
      <c r="N98" s="169" t="str">
        <f t="shared" si="0"/>
        <v>등록가능</v>
      </c>
      <c r="O98" s="177"/>
      <c r="P98" s="177" t="str">
        <f>IF(COUNTIF('참수리 명단'!$K$3:$K$160,C98)&gt;0,"참수리",IF(COUNTIF('참수리 명단'!$L$3:$L$153,C98)&gt;0,"M.C",""))</f>
        <v/>
      </c>
      <c r="Q98" s="167" t="str">
        <f t="shared" si="1"/>
        <v>과락</v>
      </c>
      <c r="R98" s="130"/>
      <c r="S98" s="131"/>
      <c r="V98" s="117"/>
    </row>
    <row r="99" spans="2:22" ht="33.75" hidden="1">
      <c r="B99" s="197"/>
      <c r="C99" s="160"/>
      <c r="D99" s="160"/>
      <c r="E99" s="166"/>
      <c r="F99" s="244"/>
      <c r="G99" s="244"/>
      <c r="H99" s="166"/>
      <c r="I99" s="166"/>
      <c r="J99" s="166"/>
      <c r="K99" s="172"/>
      <c r="L99" s="173"/>
      <c r="M99" s="174"/>
      <c r="N99" s="169" t="str">
        <f t="shared" si="0"/>
        <v>등록가능</v>
      </c>
      <c r="O99" s="177"/>
      <c r="P99" s="177" t="str">
        <f>IF(COUNTIF('참수리 명단'!$K$3:$K$160,C99)&gt;0,"참수리",IF(COUNTIF('참수리 명단'!$L$3:$L$153,C99)&gt;0,"M.C",""))</f>
        <v/>
      </c>
      <c r="Q99" s="167" t="str">
        <f t="shared" si="1"/>
        <v>과락</v>
      </c>
      <c r="R99" s="130"/>
      <c r="S99" s="131"/>
      <c r="V99" s="117"/>
    </row>
    <row r="100" spans="2:22" ht="33.75" hidden="1">
      <c r="B100" s="197"/>
      <c r="C100" s="160"/>
      <c r="D100" s="160"/>
      <c r="E100" s="166"/>
      <c r="F100" s="245"/>
      <c r="G100" s="245"/>
      <c r="H100" s="175"/>
      <c r="I100" s="175"/>
      <c r="J100" s="175"/>
      <c r="K100" s="172"/>
      <c r="L100" s="173"/>
      <c r="M100" s="174"/>
      <c r="N100" s="169" t="str">
        <f t="shared" si="0"/>
        <v>등록가능</v>
      </c>
      <c r="O100" s="177"/>
      <c r="P100" s="177" t="str">
        <f>IF(COUNTIF('참수리 명단'!$K$3:$K$160,C100)&gt;0,"참수리",IF(COUNTIF('참수리 명단'!$L$3:$L$153,C100)&gt;0,"M.C",""))</f>
        <v/>
      </c>
      <c r="Q100" s="167" t="str">
        <f t="shared" si="1"/>
        <v>과락</v>
      </c>
      <c r="R100" s="130"/>
      <c r="S100" s="131"/>
      <c r="V100" s="117"/>
    </row>
    <row r="101" spans="2:22" ht="33.75" hidden="1">
      <c r="B101" s="197"/>
      <c r="C101" s="160"/>
      <c r="D101" s="160"/>
      <c r="E101" s="166"/>
      <c r="F101" s="244"/>
      <c r="G101" s="244"/>
      <c r="H101" s="166"/>
      <c r="I101" s="166"/>
      <c r="J101" s="166"/>
      <c r="K101" s="172"/>
      <c r="L101" s="173"/>
      <c r="M101" s="174"/>
      <c r="N101" s="169" t="str">
        <f t="shared" si="0"/>
        <v>등록가능</v>
      </c>
      <c r="O101" s="177"/>
      <c r="P101" s="177" t="str">
        <f>IF(COUNTIF('참수리 명단'!$K$3:$K$160,C101)&gt;0,"참수리",IF(COUNTIF('참수리 명단'!$L$3:$L$153,C101)&gt;0,"M.C",""))</f>
        <v/>
      </c>
      <c r="Q101" s="167" t="str">
        <f t="shared" si="1"/>
        <v>과락</v>
      </c>
      <c r="R101" s="130"/>
      <c r="S101" s="131"/>
      <c r="V101" s="117"/>
    </row>
    <row r="102" spans="2:22" ht="33.75" hidden="1">
      <c r="B102" s="197"/>
      <c r="C102" s="160"/>
      <c r="D102" s="160"/>
      <c r="E102" s="166"/>
      <c r="F102" s="245"/>
      <c r="G102" s="245"/>
      <c r="H102" s="175"/>
      <c r="I102" s="175"/>
      <c r="J102" s="175"/>
      <c r="K102" s="172"/>
      <c r="L102" s="173"/>
      <c r="M102" s="174"/>
      <c r="N102" s="169" t="str">
        <f t="shared" si="0"/>
        <v>등록가능</v>
      </c>
      <c r="O102" s="177"/>
      <c r="P102" s="177" t="str">
        <f>IF(COUNTIF('참수리 명단'!$K$3:$K$160,C102)&gt;0,"참수리",IF(COUNTIF('참수리 명단'!$L$3:$L$153,C102)&gt;0,"M.C",""))</f>
        <v/>
      </c>
      <c r="Q102" s="167" t="str">
        <f t="shared" si="1"/>
        <v>과락</v>
      </c>
      <c r="R102" s="130"/>
      <c r="S102" s="131"/>
      <c r="V102" s="117"/>
    </row>
    <row r="103" spans="2:22" ht="33.75" hidden="1">
      <c r="B103" s="197"/>
      <c r="C103" s="160"/>
      <c r="D103" s="160"/>
      <c r="E103" s="166"/>
      <c r="F103" s="244"/>
      <c r="G103" s="244"/>
      <c r="H103" s="166"/>
      <c r="I103" s="166"/>
      <c r="J103" s="166"/>
      <c r="K103" s="172"/>
      <c r="L103" s="173"/>
      <c r="M103" s="174"/>
      <c r="N103" s="169" t="str">
        <f t="shared" si="0"/>
        <v>등록가능</v>
      </c>
      <c r="O103" s="177"/>
      <c r="P103" s="177" t="str">
        <f>IF(COUNTIF('참수리 명단'!$K$3:$K$160,C103)&gt;0,"참수리",IF(COUNTIF('참수리 명단'!$L$3:$L$153,C103)&gt;0,"M.C",""))</f>
        <v/>
      </c>
      <c r="Q103" s="167" t="str">
        <f t="shared" si="1"/>
        <v>과락</v>
      </c>
      <c r="R103" s="130"/>
      <c r="S103" s="131"/>
      <c r="V103" s="117"/>
    </row>
    <row r="104" spans="2:22" ht="33.75" hidden="1">
      <c r="B104" s="197"/>
      <c r="C104" s="160"/>
      <c r="D104" s="160"/>
      <c r="E104" s="166"/>
      <c r="F104" s="245"/>
      <c r="G104" s="245"/>
      <c r="H104" s="175"/>
      <c r="I104" s="175"/>
      <c r="J104" s="175"/>
      <c r="K104" s="172"/>
      <c r="L104" s="173"/>
      <c r="M104" s="174"/>
      <c r="N104" s="169" t="str">
        <f t="shared" si="0"/>
        <v>등록가능</v>
      </c>
      <c r="O104" s="177"/>
      <c r="P104" s="177" t="str">
        <f>IF(COUNTIF('참수리 명단'!$K$3:$K$160,C104)&gt;0,"참수리",IF(COUNTIF('참수리 명단'!$L$3:$L$153,C104)&gt;0,"M.C",""))</f>
        <v/>
      </c>
      <c r="Q104" s="167" t="str">
        <f t="shared" si="1"/>
        <v>과락</v>
      </c>
      <c r="R104" s="130"/>
      <c r="S104" s="131"/>
      <c r="V104" s="117"/>
    </row>
    <row r="105" spans="2:22" ht="33.75" hidden="1">
      <c r="B105" s="197"/>
      <c r="C105" s="160"/>
      <c r="D105" s="160"/>
      <c r="E105" s="166"/>
      <c r="F105" s="245"/>
      <c r="G105" s="245"/>
      <c r="H105" s="175"/>
      <c r="I105" s="175"/>
      <c r="J105" s="175"/>
      <c r="K105" s="172"/>
      <c r="L105" s="173"/>
      <c r="M105" s="174"/>
      <c r="N105" s="169" t="str">
        <f t="shared" si="0"/>
        <v>등록가능</v>
      </c>
      <c r="O105" s="177"/>
      <c r="P105" s="177" t="str">
        <f>IF(COUNTIF('참수리 명단'!$K$3:$K$160,C105)&gt;0,"참수리",IF(COUNTIF('참수리 명단'!$L$3:$L$153,C105)&gt;0,"M.C",""))</f>
        <v/>
      </c>
      <c r="Q105" s="167" t="str">
        <f t="shared" si="1"/>
        <v>과락</v>
      </c>
      <c r="R105" s="130"/>
      <c r="S105" s="131"/>
      <c r="V105" s="117"/>
    </row>
    <row r="106" spans="2:22" ht="33.75" hidden="1">
      <c r="B106" s="197"/>
      <c r="C106" s="160"/>
      <c r="D106" s="160"/>
      <c r="E106" s="166"/>
      <c r="F106" s="244"/>
      <c r="G106" s="244"/>
      <c r="H106" s="166"/>
      <c r="I106" s="166"/>
      <c r="J106" s="166"/>
      <c r="K106" s="172"/>
      <c r="L106" s="173"/>
      <c r="M106" s="174"/>
      <c r="N106" s="169" t="str">
        <f t="shared" si="0"/>
        <v>등록가능</v>
      </c>
      <c r="O106" s="177"/>
      <c r="P106" s="177" t="str">
        <f>IF(COUNTIF('참수리 명단'!$K$3:$K$160,C106)&gt;0,"참수리",IF(COUNTIF('참수리 명단'!$L$3:$L$153,C106)&gt;0,"M.C",""))</f>
        <v/>
      </c>
      <c r="Q106" s="167" t="str">
        <f t="shared" si="1"/>
        <v>과락</v>
      </c>
      <c r="R106" s="130"/>
      <c r="S106" s="131"/>
      <c r="V106" s="117"/>
    </row>
    <row r="107" spans="2:22" ht="33.75" hidden="1">
      <c r="B107" s="197"/>
      <c r="C107" s="160"/>
      <c r="D107" s="160"/>
      <c r="E107" s="166"/>
      <c r="F107" s="245"/>
      <c r="G107" s="245"/>
      <c r="H107" s="175"/>
      <c r="I107" s="175"/>
      <c r="J107" s="175"/>
      <c r="K107" s="172"/>
      <c r="L107" s="173"/>
      <c r="M107" s="174"/>
      <c r="N107" s="169" t="str">
        <f t="shared" si="0"/>
        <v>등록가능</v>
      </c>
      <c r="O107" s="177"/>
      <c r="P107" s="177" t="str">
        <f>IF(COUNTIF('참수리 명단'!$K$3:$K$160,C107)&gt;0,"참수리",IF(COUNTIF('참수리 명단'!$L$3:$L$153,C107)&gt;0,"M.C",""))</f>
        <v/>
      </c>
      <c r="Q107" s="167" t="str">
        <f t="shared" si="1"/>
        <v>과락</v>
      </c>
      <c r="R107" s="130"/>
      <c r="S107" s="131"/>
      <c r="V107" s="117"/>
    </row>
    <row r="108" spans="2:22" ht="33.75" hidden="1">
      <c r="B108" s="197"/>
      <c r="C108" s="160"/>
      <c r="D108" s="160"/>
      <c r="E108" s="166"/>
      <c r="F108" s="245"/>
      <c r="G108" s="245"/>
      <c r="H108" s="175"/>
      <c r="I108" s="175"/>
      <c r="J108" s="175"/>
      <c r="K108" s="172"/>
      <c r="L108" s="173"/>
      <c r="M108" s="174"/>
      <c r="N108" s="169" t="str">
        <f t="shared" si="0"/>
        <v>등록가능</v>
      </c>
      <c r="O108" s="177"/>
      <c r="P108" s="177" t="str">
        <f>IF(COUNTIF('참수리 명단'!$K$3:$K$160,C108)&gt;0,"참수리",IF(COUNTIF('참수리 명단'!$L$3:$L$153,C108)&gt;0,"M.C",""))</f>
        <v/>
      </c>
      <c r="Q108" s="167" t="str">
        <f t="shared" si="1"/>
        <v>과락</v>
      </c>
      <c r="R108" s="130"/>
      <c r="S108" s="131"/>
      <c r="V108" s="117"/>
    </row>
    <row r="109" spans="2:22" ht="33.75" hidden="1">
      <c r="B109" s="197"/>
      <c r="C109" s="160"/>
      <c r="D109" s="160"/>
      <c r="E109" s="166"/>
      <c r="F109" s="245"/>
      <c r="G109" s="245"/>
      <c r="H109" s="175"/>
      <c r="I109" s="175"/>
      <c r="J109" s="175"/>
      <c r="K109" s="172"/>
      <c r="L109" s="173"/>
      <c r="M109" s="174"/>
      <c r="N109" s="169" t="str">
        <f t="shared" si="0"/>
        <v>등록가능</v>
      </c>
      <c r="O109" s="177"/>
      <c r="P109" s="177" t="str">
        <f>IF(COUNTIF('참수리 명단'!$K$3:$K$160,C109)&gt;0,"참수리",IF(COUNTIF('참수리 명단'!$L$3:$L$153,C109)&gt;0,"M.C",""))</f>
        <v/>
      </c>
      <c r="Q109" s="167" t="str">
        <f t="shared" si="1"/>
        <v>과락</v>
      </c>
      <c r="R109" s="130"/>
      <c r="S109" s="131"/>
      <c r="V109" s="117"/>
    </row>
    <row r="110" spans="2:22" ht="33.75" hidden="1">
      <c r="B110" s="197"/>
      <c r="C110" s="160"/>
      <c r="D110" s="160"/>
      <c r="E110" s="166"/>
      <c r="F110" s="244"/>
      <c r="G110" s="244"/>
      <c r="H110" s="166"/>
      <c r="I110" s="166"/>
      <c r="J110" s="166"/>
      <c r="K110" s="172"/>
      <c r="L110" s="173"/>
      <c r="M110" s="174"/>
      <c r="N110" s="169" t="str">
        <f t="shared" si="0"/>
        <v>등록가능</v>
      </c>
      <c r="O110" s="177"/>
      <c r="P110" s="177" t="str">
        <f>IF(COUNTIF('참수리 명단'!$K$3:$K$160,C110)&gt;0,"참수리",IF(COUNTIF('참수리 명단'!$L$3:$L$153,C110)&gt;0,"M.C",""))</f>
        <v/>
      </c>
      <c r="Q110" s="167" t="str">
        <f t="shared" si="1"/>
        <v>과락</v>
      </c>
      <c r="R110" s="130"/>
      <c r="S110" s="131"/>
      <c r="V110" s="117"/>
    </row>
    <row r="111" spans="2:22" ht="33.75" hidden="1">
      <c r="B111" s="197"/>
      <c r="C111" s="160"/>
      <c r="D111" s="160"/>
      <c r="E111" s="166"/>
      <c r="F111" s="244"/>
      <c r="G111" s="244"/>
      <c r="H111" s="166"/>
      <c r="I111" s="166"/>
      <c r="J111" s="166"/>
      <c r="K111" s="172"/>
      <c r="L111" s="173"/>
      <c r="M111" s="174"/>
      <c r="N111" s="169" t="str">
        <f t="shared" si="0"/>
        <v>등록가능</v>
      </c>
      <c r="O111" s="177"/>
      <c r="P111" s="177" t="str">
        <f>IF(COUNTIF('참수리 명단'!$K$3:$K$160,C111)&gt;0,"참수리",IF(COUNTIF('참수리 명단'!$L$3:$L$153,C111)&gt;0,"M.C",""))</f>
        <v/>
      </c>
      <c r="Q111" s="167" t="str">
        <f t="shared" si="1"/>
        <v>과락</v>
      </c>
      <c r="R111" s="130"/>
      <c r="S111" s="131"/>
      <c r="V111" s="117"/>
    </row>
    <row r="112" spans="2:22" ht="33.75" hidden="1">
      <c r="B112" s="197"/>
      <c r="C112" s="160"/>
      <c r="D112" s="160"/>
      <c r="E112" s="166"/>
      <c r="F112" s="245"/>
      <c r="G112" s="245"/>
      <c r="H112" s="175"/>
      <c r="I112" s="175"/>
      <c r="J112" s="175"/>
      <c r="K112" s="172"/>
      <c r="L112" s="173"/>
      <c r="M112" s="174"/>
      <c r="N112" s="169" t="str">
        <f t="shared" si="0"/>
        <v>등록가능</v>
      </c>
      <c r="O112" s="177"/>
      <c r="P112" s="177" t="str">
        <f>IF(COUNTIF('참수리 명단'!$K$3:$K$160,C112)&gt;0,"참수리",IF(COUNTIF('참수리 명단'!$L$3:$L$153,C112)&gt;0,"M.C",""))</f>
        <v/>
      </c>
      <c r="Q112" s="167" t="str">
        <f t="shared" si="1"/>
        <v>과락</v>
      </c>
      <c r="R112" s="130"/>
      <c r="S112" s="131"/>
      <c r="V112" s="117"/>
    </row>
    <row r="113" spans="2:22" ht="34.5" hidden="1" thickBot="1">
      <c r="B113" s="197"/>
      <c r="C113" s="160"/>
      <c r="D113" s="160"/>
      <c r="E113" s="166"/>
      <c r="F113" s="244"/>
      <c r="G113" s="244"/>
      <c r="H113" s="166"/>
      <c r="I113" s="166"/>
      <c r="J113" s="166"/>
      <c r="K113" s="172"/>
      <c r="L113" s="173"/>
      <c r="M113" s="174"/>
      <c r="N113" s="169" t="str">
        <f t="shared" si="0"/>
        <v>등록가능</v>
      </c>
      <c r="O113" s="177"/>
      <c r="P113" s="177" t="str">
        <f>IF(COUNTIF('참수리 명단'!$K$3:$K$160,C113)&gt;0,"참수리",IF(COUNTIF('참수리 명단'!$L$3:$L$153,C113)&gt;0,"M.C",""))</f>
        <v/>
      </c>
      <c r="Q113" s="167" t="str">
        <f t="shared" si="1"/>
        <v>과락</v>
      </c>
      <c r="R113" s="130"/>
      <c r="S113" s="132"/>
      <c r="V113" s="117"/>
    </row>
    <row r="114" spans="2:22" ht="39" hidden="1">
      <c r="B114" s="197"/>
      <c r="C114" s="160"/>
      <c r="D114" s="160"/>
      <c r="E114" s="166"/>
      <c r="F114" s="244"/>
      <c r="G114" s="244"/>
      <c r="H114" s="166"/>
      <c r="I114" s="166"/>
      <c r="J114" s="166"/>
      <c r="K114" s="172"/>
      <c r="L114" s="173"/>
      <c r="M114" s="174"/>
      <c r="N114" s="169" t="str">
        <f t="shared" si="0"/>
        <v>등록가능</v>
      </c>
      <c r="O114" s="177"/>
      <c r="P114" s="177" t="str">
        <f>IF(COUNTIF('참수리 명단'!$K$3:$K$160,C114)&gt;0,"참수리",IF(COUNTIF('참수리 명단'!$L$3:$L$153,C114)&gt;0,"M.C",""))</f>
        <v/>
      </c>
      <c r="Q114" s="167" t="str">
        <f t="shared" si="1"/>
        <v>과락</v>
      </c>
    </row>
    <row r="115" spans="2:22" ht="39" hidden="1">
      <c r="B115" s="197"/>
      <c r="C115" s="160"/>
      <c r="D115" s="160"/>
      <c r="E115" s="166"/>
      <c r="F115" s="244"/>
      <c r="G115" s="244"/>
      <c r="H115" s="166"/>
      <c r="I115" s="166"/>
      <c r="J115" s="166"/>
      <c r="K115" s="172"/>
      <c r="L115" s="173"/>
      <c r="M115" s="174"/>
      <c r="N115" s="169" t="str">
        <f t="shared" si="0"/>
        <v>등록가능</v>
      </c>
      <c r="O115" s="177"/>
      <c r="P115" s="177" t="str">
        <f>IF(COUNTIF('참수리 명단'!$K$3:$K$160,C115)&gt;0,"참수리",IF(COUNTIF('참수리 명단'!$L$3:$L$153,C115)&gt;0,"M.C",""))</f>
        <v/>
      </c>
      <c r="Q115" s="167" t="str">
        <f t="shared" si="1"/>
        <v>과락</v>
      </c>
    </row>
    <row r="116" spans="2:22" ht="39" hidden="1">
      <c r="B116" s="197"/>
      <c r="C116" s="160"/>
      <c r="D116" s="160"/>
      <c r="E116" s="166"/>
      <c r="F116" s="245"/>
      <c r="G116" s="245"/>
      <c r="H116" s="175"/>
      <c r="I116" s="175"/>
      <c r="J116" s="175"/>
      <c r="K116" s="172"/>
      <c r="L116" s="173"/>
      <c r="M116" s="174"/>
      <c r="N116" s="169" t="str">
        <f t="shared" si="0"/>
        <v>등록가능</v>
      </c>
      <c r="O116" s="177"/>
      <c r="P116" s="177" t="str">
        <f>IF(COUNTIF('참수리 명단'!$K$3:$K$160,C116)&gt;0,"참수리",IF(COUNTIF('참수리 명단'!$L$3:$L$153,C116)&gt;0,"M.C",""))</f>
        <v/>
      </c>
      <c r="Q116" s="167" t="str">
        <f t="shared" si="1"/>
        <v>과락</v>
      </c>
    </row>
    <row r="117" spans="2:22" ht="39" hidden="1">
      <c r="B117" s="197"/>
      <c r="C117" s="160"/>
      <c r="D117" s="160"/>
      <c r="E117" s="166"/>
      <c r="F117" s="245"/>
      <c r="G117" s="245"/>
      <c r="H117" s="175"/>
      <c r="I117" s="175"/>
      <c r="J117" s="175"/>
      <c r="K117" s="172"/>
      <c r="L117" s="179"/>
      <c r="M117" s="174"/>
      <c r="N117" s="169" t="str">
        <f t="shared" si="0"/>
        <v>등록가능</v>
      </c>
      <c r="O117" s="177"/>
      <c r="P117" s="177" t="str">
        <f>IF(COUNTIF('참수리 명단'!$K$3:$K$160,C117)&gt;0,"참수리",IF(COUNTIF('참수리 명단'!$L$3:$L$153,C117)&gt;0,"M.C",""))</f>
        <v/>
      </c>
      <c r="Q117" s="167" t="str">
        <f t="shared" si="1"/>
        <v>과락</v>
      </c>
    </row>
    <row r="118" spans="2:22" ht="39" hidden="1">
      <c r="B118" s="197"/>
      <c r="C118" s="160"/>
      <c r="D118" s="160"/>
      <c r="E118" s="166"/>
      <c r="F118" s="244"/>
      <c r="G118" s="244"/>
      <c r="H118" s="166"/>
      <c r="I118" s="166"/>
      <c r="J118" s="166"/>
      <c r="K118" s="172"/>
      <c r="L118" s="179"/>
      <c r="M118" s="174"/>
      <c r="N118" s="169" t="str">
        <f t="shared" si="0"/>
        <v>등록가능</v>
      </c>
      <c r="O118" s="177"/>
      <c r="P118" s="177" t="str">
        <f>IF(COUNTIF('참수리 명단'!$K$3:$K$160,C118)&gt;0,"참수리",IF(COUNTIF('참수리 명단'!$L$3:$L$153,C118)&gt;0,"M.C",""))</f>
        <v/>
      </c>
      <c r="Q118" s="167" t="str">
        <f t="shared" si="1"/>
        <v>과락</v>
      </c>
    </row>
    <row r="119" spans="2:22" ht="39" hidden="1">
      <c r="B119" s="197"/>
      <c r="C119" s="160"/>
      <c r="D119" s="160"/>
      <c r="E119" s="166"/>
      <c r="F119" s="244"/>
      <c r="G119" s="244"/>
      <c r="H119" s="166"/>
      <c r="I119" s="166"/>
      <c r="J119" s="166"/>
      <c r="K119" s="172"/>
      <c r="L119" s="179"/>
      <c r="M119" s="174"/>
      <c r="N119" s="169" t="str">
        <f t="shared" si="0"/>
        <v>등록가능</v>
      </c>
      <c r="O119" s="177"/>
      <c r="P119" s="177" t="str">
        <f>IF(COUNTIF('참수리 명단'!$K$3:$K$160,C119)&gt;0,"참수리",IF(COUNTIF('참수리 명단'!$L$3:$L$153,C119)&gt;0,"M.C",""))</f>
        <v/>
      </c>
      <c r="Q119" s="167" t="str">
        <f t="shared" si="1"/>
        <v>과락</v>
      </c>
    </row>
    <row r="120" spans="2:22" ht="39" hidden="1">
      <c r="B120" s="197"/>
      <c r="C120" s="160"/>
      <c r="D120" s="160"/>
      <c r="E120" s="166"/>
      <c r="F120" s="244"/>
      <c r="G120" s="244"/>
      <c r="H120" s="166"/>
      <c r="I120" s="166"/>
      <c r="J120" s="166"/>
      <c r="K120" s="172"/>
      <c r="L120" s="179"/>
      <c r="M120" s="174"/>
      <c r="N120" s="169" t="str">
        <f t="shared" si="0"/>
        <v>등록가능</v>
      </c>
      <c r="O120" s="177"/>
      <c r="P120" s="177" t="str">
        <f>IF(COUNTIF('참수리 명단'!$K$3:$K$160,C120)&gt;0,"참수리",IF(COUNTIF('참수리 명단'!$L$3:$L$153,C120)&gt;0,"M.C",""))</f>
        <v/>
      </c>
      <c r="Q120" s="167" t="str">
        <f t="shared" si="1"/>
        <v>과락</v>
      </c>
    </row>
    <row r="121" spans="2:22" ht="39" hidden="1">
      <c r="B121" s="197"/>
      <c r="C121" s="160"/>
      <c r="D121" s="160"/>
      <c r="E121" s="166"/>
      <c r="F121" s="245"/>
      <c r="G121" s="245"/>
      <c r="H121" s="175"/>
      <c r="I121" s="175"/>
      <c r="J121" s="175"/>
      <c r="K121" s="172"/>
      <c r="L121" s="179"/>
      <c r="M121" s="174"/>
      <c r="N121" s="169" t="str">
        <f t="shared" si="0"/>
        <v>등록가능</v>
      </c>
      <c r="O121" s="177"/>
      <c r="P121" s="177" t="str">
        <f>IF(COUNTIF('참수리 명단'!$K$3:$K$160,C121)&gt;0,"참수리",IF(COUNTIF('참수리 명단'!$L$3:$L$153,C121)&gt;0,"M.C",""))</f>
        <v/>
      </c>
      <c r="Q121" s="167" t="str">
        <f t="shared" si="1"/>
        <v>과락</v>
      </c>
    </row>
    <row r="122" spans="2:22" ht="39" hidden="1">
      <c r="B122" s="197"/>
      <c r="C122" s="160"/>
      <c r="D122" s="160"/>
      <c r="E122" s="166"/>
      <c r="F122" s="245"/>
      <c r="G122" s="245"/>
      <c r="H122" s="175"/>
      <c r="I122" s="175"/>
      <c r="J122" s="175"/>
      <c r="K122" s="172"/>
      <c r="L122" s="179"/>
      <c r="M122" s="174"/>
      <c r="N122" s="169" t="str">
        <f t="shared" si="0"/>
        <v>등록가능</v>
      </c>
      <c r="O122" s="177"/>
      <c r="P122" s="177" t="str">
        <f>IF(COUNTIF('참수리 명단'!$K$3:$K$160,C122)&gt;0,"참수리",IF(COUNTIF('참수리 명단'!$L$3:$L$153,C122)&gt;0,"M.C",""))</f>
        <v/>
      </c>
      <c r="Q122" s="167" t="str">
        <f t="shared" si="1"/>
        <v>과락</v>
      </c>
    </row>
    <row r="123" spans="2:22" ht="39" hidden="1">
      <c r="B123" s="197"/>
      <c r="C123" s="160"/>
      <c r="D123" s="160"/>
      <c r="E123" s="166"/>
      <c r="F123" s="244"/>
      <c r="G123" s="244"/>
      <c r="H123" s="166"/>
      <c r="I123" s="166"/>
      <c r="J123" s="166"/>
      <c r="K123" s="172"/>
      <c r="L123" s="179"/>
      <c r="M123" s="174"/>
      <c r="N123" s="169" t="str">
        <f t="shared" si="0"/>
        <v>등록가능</v>
      </c>
      <c r="O123" s="177"/>
      <c r="P123" s="177" t="str">
        <f>IF(COUNTIF('참수리 명단'!$K$3:$K$160,C123)&gt;0,"참수리",IF(COUNTIF('참수리 명단'!$L$3:$L$153,C123)&gt;0,"M.C",""))</f>
        <v/>
      </c>
      <c r="Q123" s="167" t="str">
        <f t="shared" si="1"/>
        <v>과락</v>
      </c>
    </row>
    <row r="124" spans="2:22" ht="39" hidden="1">
      <c r="B124" s="197"/>
      <c r="C124" s="160"/>
      <c r="D124" s="160"/>
      <c r="E124" s="166"/>
      <c r="F124" s="244"/>
      <c r="G124" s="244"/>
      <c r="H124" s="166"/>
      <c r="I124" s="166"/>
      <c r="J124" s="166"/>
      <c r="K124" s="172"/>
      <c r="L124" s="179"/>
      <c r="M124" s="174"/>
      <c r="N124" s="169" t="str">
        <f t="shared" si="0"/>
        <v>등록가능</v>
      </c>
      <c r="O124" s="177"/>
      <c r="P124" s="177" t="str">
        <f>IF(COUNTIF('참수리 명단'!$K$3:$K$160,C124)&gt;0,"참수리",IF(COUNTIF('참수리 명단'!$L$3:$L$153,C124)&gt;0,"M.C",""))</f>
        <v/>
      </c>
      <c r="Q124" s="167" t="str">
        <f t="shared" si="1"/>
        <v>과락</v>
      </c>
    </row>
    <row r="125" spans="2:22" ht="39" hidden="1">
      <c r="B125" s="197"/>
      <c r="C125" s="160"/>
      <c r="D125" s="160"/>
      <c r="E125" s="166"/>
      <c r="F125" s="244"/>
      <c r="G125" s="244"/>
      <c r="H125" s="166"/>
      <c r="I125" s="166"/>
      <c r="J125" s="166"/>
      <c r="K125" s="172"/>
      <c r="L125" s="179"/>
      <c r="M125" s="174"/>
      <c r="N125" s="169" t="str">
        <f t="shared" si="0"/>
        <v>등록가능</v>
      </c>
      <c r="O125" s="177"/>
      <c r="P125" s="177" t="str">
        <f>IF(COUNTIF('참수리 명단'!$K$3:$K$160,C125)&gt;0,"참수리",IF(COUNTIF('참수리 명단'!$L$3:$L$153,C125)&gt;0,"M.C",""))</f>
        <v/>
      </c>
      <c r="Q125" s="167" t="str">
        <f t="shared" si="1"/>
        <v>과락</v>
      </c>
    </row>
    <row r="126" spans="2:22" ht="39" hidden="1">
      <c r="B126" s="197"/>
      <c r="C126" s="160"/>
      <c r="D126" s="160"/>
      <c r="E126" s="166"/>
      <c r="F126" s="244"/>
      <c r="G126" s="244"/>
      <c r="H126" s="166"/>
      <c r="I126" s="166"/>
      <c r="J126" s="166"/>
      <c r="K126" s="172"/>
      <c r="L126" s="179"/>
      <c r="M126" s="174"/>
      <c r="N126" s="169" t="str">
        <f t="shared" si="0"/>
        <v>등록가능</v>
      </c>
      <c r="O126" s="177"/>
      <c r="P126" s="177" t="str">
        <f>IF(COUNTIF('참수리 명단'!$K$3:$K$160,C126)&gt;0,"참수리",IF(COUNTIF('참수리 명단'!$L$3:$L$153,C126)&gt;0,"M.C",""))</f>
        <v/>
      </c>
      <c r="Q126" s="167" t="str">
        <f t="shared" si="1"/>
        <v>과락</v>
      </c>
    </row>
    <row r="127" spans="2:22" ht="39" hidden="1">
      <c r="B127" s="197"/>
      <c r="C127" s="160"/>
      <c r="D127" s="160"/>
      <c r="E127" s="166"/>
      <c r="F127" s="244"/>
      <c r="G127" s="244"/>
      <c r="H127" s="166"/>
      <c r="I127" s="166"/>
      <c r="J127" s="166"/>
      <c r="K127" s="172"/>
      <c r="L127" s="179"/>
      <c r="M127" s="174"/>
      <c r="N127" s="169" t="str">
        <f t="shared" si="0"/>
        <v>등록가능</v>
      </c>
      <c r="O127" s="177"/>
      <c r="P127" s="177" t="str">
        <f>IF(COUNTIF('참수리 명단'!$K$3:$K$160,C127)&gt;0,"참수리",IF(COUNTIF('참수리 명단'!$L$3:$L$153,C127)&gt;0,"M.C",""))</f>
        <v/>
      </c>
      <c r="Q127" s="167" t="str">
        <f t="shared" si="1"/>
        <v>과락</v>
      </c>
    </row>
    <row r="128" spans="2:22" ht="39" hidden="1">
      <c r="B128" s="197"/>
      <c r="C128" s="160"/>
      <c r="D128" s="160"/>
      <c r="E128" s="166"/>
      <c r="F128" s="244"/>
      <c r="G128" s="244"/>
      <c r="H128" s="166"/>
      <c r="I128" s="166"/>
      <c r="J128" s="166"/>
      <c r="K128" s="172"/>
      <c r="L128" s="179"/>
      <c r="M128" s="174"/>
      <c r="N128" s="169" t="str">
        <f t="shared" si="0"/>
        <v>등록가능</v>
      </c>
      <c r="O128" s="177"/>
      <c r="P128" s="177" t="str">
        <f>IF(COUNTIF('참수리 명단'!$K$3:$K$160,C128)&gt;0,"참수리",IF(COUNTIF('참수리 명단'!$L$3:$L$153,C128)&gt;0,"M.C",""))</f>
        <v/>
      </c>
      <c r="Q128" s="167" t="str">
        <f t="shared" si="1"/>
        <v>과락</v>
      </c>
    </row>
    <row r="129" spans="2:17" ht="39" hidden="1">
      <c r="B129" s="197"/>
      <c r="C129" s="160"/>
      <c r="D129" s="160"/>
      <c r="E129" s="166"/>
      <c r="F129" s="245"/>
      <c r="G129" s="245"/>
      <c r="H129" s="175"/>
      <c r="I129" s="175"/>
      <c r="J129" s="175"/>
      <c r="K129" s="172"/>
      <c r="L129" s="179"/>
      <c r="M129" s="174"/>
      <c r="N129" s="169" t="str">
        <f t="shared" si="0"/>
        <v>등록가능</v>
      </c>
      <c r="O129" s="177"/>
      <c r="P129" s="177" t="str">
        <f>IF(COUNTIF('참수리 명단'!$K$3:$K$160,C129)&gt;0,"참수리",IF(COUNTIF('참수리 명단'!$L$3:$L$153,C129)&gt;0,"M.C",""))</f>
        <v/>
      </c>
      <c r="Q129" s="167" t="str">
        <f t="shared" si="1"/>
        <v>과락</v>
      </c>
    </row>
    <row r="130" spans="2:17" ht="39" hidden="1">
      <c r="B130" s="197"/>
      <c r="C130" s="160"/>
      <c r="D130" s="160"/>
      <c r="E130" s="166"/>
      <c r="F130" s="244"/>
      <c r="G130" s="244"/>
      <c r="H130" s="166"/>
      <c r="I130" s="166"/>
      <c r="J130" s="166"/>
      <c r="K130" s="172"/>
      <c r="L130" s="179"/>
      <c r="M130" s="174"/>
      <c r="N130" s="169" t="str">
        <f t="shared" si="0"/>
        <v>등록가능</v>
      </c>
      <c r="O130" s="177"/>
      <c r="P130" s="177" t="str">
        <f>IF(COUNTIF('참수리 명단'!$K$3:$K$160,C130)&gt;0,"참수리",IF(COUNTIF('참수리 명단'!$L$3:$L$153,C130)&gt;0,"M.C",""))</f>
        <v/>
      </c>
      <c r="Q130" s="167" t="str">
        <f t="shared" si="1"/>
        <v>과락</v>
      </c>
    </row>
    <row r="131" spans="2:17" ht="39" hidden="1">
      <c r="B131" s="197"/>
      <c r="C131" s="160"/>
      <c r="D131" s="160"/>
      <c r="E131" s="166"/>
      <c r="F131" s="244"/>
      <c r="G131" s="244"/>
      <c r="H131" s="166"/>
      <c r="I131" s="166"/>
      <c r="J131" s="166"/>
      <c r="K131" s="172"/>
      <c r="L131" s="179"/>
      <c r="M131" s="174"/>
      <c r="N131" s="169" t="str">
        <f t="shared" si="0"/>
        <v>등록가능</v>
      </c>
      <c r="O131" s="177"/>
      <c r="P131" s="177" t="str">
        <f>IF(COUNTIF('참수리 명단'!$K$3:$K$160,C131)&gt;0,"참수리",IF(COUNTIF('참수리 명단'!$L$3:$L$153,C131)&gt;0,"M.C",""))</f>
        <v/>
      </c>
      <c r="Q131" s="167" t="str">
        <f t="shared" si="1"/>
        <v>과락</v>
      </c>
    </row>
    <row r="132" spans="2:17" ht="39" hidden="1">
      <c r="B132" s="247"/>
      <c r="C132" s="248"/>
      <c r="D132" s="248"/>
      <c r="E132" s="249"/>
      <c r="F132" s="250"/>
      <c r="G132" s="250"/>
      <c r="H132" s="251"/>
      <c r="I132" s="251"/>
      <c r="J132" s="251"/>
      <c r="K132" s="252"/>
      <c r="L132" s="179"/>
      <c r="M132" s="253"/>
      <c r="N132" s="254" t="str">
        <f t="shared" si="0"/>
        <v>등록가능</v>
      </c>
      <c r="O132" s="255"/>
      <c r="P132" s="255" t="str">
        <f>IF(COUNTIF('참수리 명단'!$K$3:$K$160,C132)&gt;0,"참수리",IF(COUNTIF('참수리 명단'!$L$3:$L$153,C132)&gt;0,"M.C",""))</f>
        <v/>
      </c>
      <c r="Q132" s="256" t="str">
        <f t="shared" si="1"/>
        <v>과락</v>
      </c>
    </row>
    <row r="133" spans="2:17" ht="39">
      <c r="B133" s="257" t="s">
        <v>352</v>
      </c>
      <c r="C133" s="258"/>
      <c r="D133" s="259"/>
      <c r="E133" s="258"/>
      <c r="F133" s="260"/>
      <c r="G133" s="260"/>
      <c r="H133" s="260"/>
      <c r="I133" s="260"/>
      <c r="J133" s="260"/>
      <c r="K133" s="260"/>
      <c r="L133" s="261"/>
      <c r="M133" s="258"/>
      <c r="N133" s="262"/>
      <c r="O133" s="262"/>
      <c r="P133" s="262"/>
      <c r="Q133" s="263"/>
    </row>
    <row r="134" spans="2:17" ht="39">
      <c r="B134" s="264"/>
      <c r="C134" s="265"/>
      <c r="D134" s="266"/>
      <c r="E134" s="265"/>
      <c r="F134" s="267"/>
      <c r="G134" s="267"/>
      <c r="H134" s="267"/>
      <c r="I134" s="267"/>
      <c r="J134" s="267"/>
      <c r="K134" s="267"/>
      <c r="L134" s="268"/>
      <c r="M134" s="265"/>
      <c r="N134" s="269"/>
      <c r="O134" s="269"/>
      <c r="P134" s="269"/>
      <c r="Q134" s="270"/>
    </row>
    <row r="135" spans="2:17" ht="39">
      <c r="B135" s="264"/>
      <c r="C135" s="265"/>
      <c r="D135" s="266"/>
      <c r="E135" s="265"/>
      <c r="F135" s="267"/>
      <c r="G135" s="267"/>
      <c r="H135" s="267"/>
      <c r="I135" s="267"/>
      <c r="J135" s="267"/>
      <c r="K135" s="267"/>
      <c r="L135" s="268"/>
      <c r="M135" s="265"/>
      <c r="N135" s="269"/>
      <c r="O135" s="269"/>
      <c r="P135" s="269"/>
      <c r="Q135" s="270"/>
    </row>
    <row r="136" spans="2:17" ht="39.75" thickBot="1">
      <c r="B136" s="271"/>
      <c r="C136" s="272"/>
      <c r="D136" s="272"/>
      <c r="E136" s="272"/>
      <c r="F136" s="272"/>
      <c r="G136" s="272"/>
      <c r="H136" s="272"/>
      <c r="I136" s="272"/>
      <c r="J136" s="272"/>
      <c r="K136" s="272"/>
      <c r="L136" s="272"/>
      <c r="M136" s="272"/>
      <c r="N136" s="272"/>
      <c r="O136" s="272"/>
      <c r="P136" s="272"/>
      <c r="Q136" s="273"/>
    </row>
  </sheetData>
  <autoFilter ref="B6:Q96">
    <filterColumn colId="13"/>
    <sortState ref="B7:Q96">
      <sortCondition ref="M6:M96"/>
    </sortState>
  </autoFilter>
  <sortState ref="B7:T89">
    <sortCondition ref="M7"/>
  </sortState>
  <mergeCells count="5">
    <mergeCell ref="B4:F4"/>
    <mergeCell ref="M4:P4"/>
    <mergeCell ref="G4:L4"/>
    <mergeCell ref="B2:Q2"/>
    <mergeCell ref="B133:Q136"/>
  </mergeCells>
  <phoneticPr fontId="3" type="noConversion"/>
  <conditionalFormatting sqref="F113:F116 H113:J116 G114:G116 F117:J132 E7:J113 E8:E132">
    <cfRule type="cellIs" dxfId="11" priority="176" operator="lessThan">
      <formula>40</formula>
    </cfRule>
  </conditionalFormatting>
  <conditionalFormatting sqref="P7:P135 P137:P249">
    <cfRule type="containsText" dxfId="10" priority="174" operator="containsText" text="참수리">
      <formula>NOT(ISERROR(SEARCH("참수리",P7)))</formula>
    </cfRule>
  </conditionalFormatting>
  <conditionalFormatting sqref="R7:R113 Q7:Q132">
    <cfRule type="containsText" dxfId="9" priority="173" operator="containsText" text="과락">
      <formula>NOT(ISERROR(SEARCH("과락",Q7)))</formula>
    </cfRule>
  </conditionalFormatting>
  <conditionalFormatting sqref="R7:R113">
    <cfRule type="cellIs" dxfId="8" priority="129" operator="between">
      <formula>1</formula>
      <formula>51</formula>
    </cfRule>
  </conditionalFormatting>
  <conditionalFormatting sqref="S7:S113">
    <cfRule type="cellIs" dxfId="7" priority="128" operator="between">
      <formula>1</formula>
      <formula>500</formula>
    </cfRule>
  </conditionalFormatting>
  <conditionalFormatting sqref="N7:N135 N137:N489">
    <cfRule type="containsText" dxfId="6" priority="9" operator="containsText" text="등록가능">
      <formula>NOT(ISERROR(SEARCH("등록가능",N7)))</formula>
    </cfRule>
  </conditionalFormatting>
  <conditionalFormatting sqref="P7:P135 P137:P222">
    <cfRule type="containsText" dxfId="5" priority="3" operator="containsText" text="M.C">
      <formula>NOT(ISERROR(SEARCH("M.C",P7)))</formula>
    </cfRule>
  </conditionalFormatting>
  <conditionalFormatting sqref="W21:Y21">
    <cfRule type="cellIs" dxfId="4" priority="2" operator="lessThan">
      <formula>40</formula>
    </cfRule>
  </conditionalFormatting>
  <conditionalFormatting sqref="Y54:Z54">
    <cfRule type="cellIs" dxfId="2" priority="1" operator="lessThan">
      <formula>40</formula>
    </cfRule>
  </conditionalFormatting>
  <printOptions horizontalCentered="1" verticalCentered="1"/>
  <pageMargins left="0.15748031496062992" right="0.15748031496062992" top="0.78740157480314965" bottom="0.15748031496062992" header="0.94488188976377963" footer="0.19685039370078741"/>
  <pageSetup paperSize="8" scale="74" fitToHeight="2" orientation="portrait" r:id="rId1"/>
  <rowBreaks count="2" manualBreakCount="2">
    <brk id="37" min="1" max="16" man="1"/>
    <brk id="89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06"/>
  <sheetViews>
    <sheetView workbookViewId="0">
      <selection activeCell="I30" sqref="I30"/>
    </sheetView>
  </sheetViews>
  <sheetFormatPr defaultRowHeight="16.5"/>
  <cols>
    <col min="1" max="1" width="5.25" customWidth="1"/>
  </cols>
  <sheetData>
    <row r="1" spans="1:12" ht="21" thickBot="1">
      <c r="A1" s="18"/>
      <c r="B1" s="213" t="s">
        <v>12</v>
      </c>
      <c r="C1" s="214"/>
      <c r="D1" s="214"/>
      <c r="E1" s="214"/>
      <c r="F1" s="214"/>
      <c r="G1" s="214"/>
      <c r="H1" s="214"/>
      <c r="I1" s="214"/>
      <c r="J1" s="214"/>
      <c r="K1" s="214"/>
      <c r="L1" s="215"/>
    </row>
    <row r="2" spans="1:12" ht="20.25"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2">
      <c r="B3" s="22" t="s">
        <v>5</v>
      </c>
      <c r="C3" s="216">
        <v>41449</v>
      </c>
      <c r="D3" s="216"/>
      <c r="E3" s="18"/>
      <c r="F3" s="18"/>
      <c r="G3" s="18"/>
      <c r="H3" s="18"/>
      <c r="I3" s="18"/>
      <c r="J3" s="23" t="s">
        <v>10</v>
      </c>
      <c r="K3" s="216" t="s">
        <v>177</v>
      </c>
      <c r="L3" s="216"/>
    </row>
    <row r="4" spans="1:12" ht="21" thickBot="1"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2">
      <c r="B5" s="217" t="s">
        <v>17</v>
      </c>
      <c r="C5" s="219" t="s">
        <v>0</v>
      </c>
      <c r="D5" s="219" t="s">
        <v>1</v>
      </c>
      <c r="E5" s="221" t="s">
        <v>2</v>
      </c>
      <c r="F5" s="219" t="s">
        <v>3</v>
      </c>
      <c r="G5" s="219"/>
      <c r="H5" s="219"/>
      <c r="I5" s="219"/>
      <c r="J5" s="219"/>
      <c r="K5" s="222" t="s">
        <v>4</v>
      </c>
      <c r="L5" s="222" t="s">
        <v>15</v>
      </c>
    </row>
    <row r="6" spans="1:12" ht="17.25" thickBot="1">
      <c r="B6" s="218"/>
      <c r="C6" s="220"/>
      <c r="D6" s="220"/>
      <c r="E6" s="220"/>
      <c r="F6" s="99">
        <v>1</v>
      </c>
      <c r="G6" s="99">
        <v>2</v>
      </c>
      <c r="H6" s="99">
        <v>3</v>
      </c>
      <c r="I6" s="99">
        <v>4</v>
      </c>
      <c r="J6" s="99">
        <v>5</v>
      </c>
      <c r="K6" s="223"/>
      <c r="L6" s="223"/>
    </row>
    <row r="7" spans="1:12">
      <c r="B7" s="210" t="s">
        <v>164</v>
      </c>
      <c r="C7" s="3">
        <v>1</v>
      </c>
      <c r="D7" s="4">
        <v>1</v>
      </c>
      <c r="E7" s="5">
        <v>4</v>
      </c>
      <c r="F7" s="6">
        <v>0.86826347305389218</v>
      </c>
      <c r="G7" s="6">
        <v>1.1976047904191617E-2</v>
      </c>
      <c r="H7" s="6">
        <v>1.7964071856287425E-2</v>
      </c>
      <c r="I7" s="6">
        <v>0.10179640718562874</v>
      </c>
      <c r="J7" s="6">
        <v>0</v>
      </c>
      <c r="K7" s="6">
        <v>0.86826347305389218</v>
      </c>
      <c r="L7" s="7">
        <v>145</v>
      </c>
    </row>
    <row r="8" spans="1:12">
      <c r="B8" s="211"/>
      <c r="C8" s="8">
        <v>2</v>
      </c>
      <c r="D8" s="9">
        <v>3</v>
      </c>
      <c r="E8" s="10">
        <v>4</v>
      </c>
      <c r="F8" s="11">
        <v>2.3952095808383235E-2</v>
      </c>
      <c r="G8" s="11">
        <v>7.1856287425149698E-2</v>
      </c>
      <c r="H8" s="11">
        <v>0.71856287425149701</v>
      </c>
      <c r="I8" s="11">
        <v>0.18562874251497005</v>
      </c>
      <c r="J8" s="11">
        <v>0</v>
      </c>
      <c r="K8" s="11">
        <v>0.71856287425149701</v>
      </c>
      <c r="L8" s="12">
        <v>120</v>
      </c>
    </row>
    <row r="9" spans="1:12">
      <c r="B9" s="211"/>
      <c r="C9" s="8">
        <v>3</v>
      </c>
      <c r="D9" s="9">
        <v>4</v>
      </c>
      <c r="E9" s="10">
        <v>2</v>
      </c>
      <c r="F9" s="11">
        <v>8.3832335329341312E-2</v>
      </c>
      <c r="G9" s="11">
        <v>0.22155688622754491</v>
      </c>
      <c r="H9" s="11">
        <v>0.1377245508982036</v>
      </c>
      <c r="I9" s="11">
        <v>0.55688622754491013</v>
      </c>
      <c r="J9" s="11">
        <v>0</v>
      </c>
      <c r="K9" s="11">
        <v>0.55688622754491013</v>
      </c>
      <c r="L9" s="12">
        <v>93</v>
      </c>
    </row>
    <row r="10" spans="1:12">
      <c r="B10" s="211"/>
      <c r="C10" s="8">
        <v>4</v>
      </c>
      <c r="D10" s="9">
        <v>4</v>
      </c>
      <c r="E10" s="10">
        <v>2</v>
      </c>
      <c r="F10" s="11">
        <v>8.9820359281437126E-2</v>
      </c>
      <c r="G10" s="11">
        <v>0.17964071856287425</v>
      </c>
      <c r="H10" s="11">
        <v>0.10179640718562874</v>
      </c>
      <c r="I10" s="11">
        <v>0.62874251497005984</v>
      </c>
      <c r="J10" s="11">
        <v>0</v>
      </c>
      <c r="K10" s="11">
        <v>0.62874251497005984</v>
      </c>
      <c r="L10" s="12">
        <v>105</v>
      </c>
    </row>
    <row r="11" spans="1:12">
      <c r="B11" s="211"/>
      <c r="C11" s="8">
        <v>5</v>
      </c>
      <c r="D11" s="9">
        <v>2</v>
      </c>
      <c r="E11" s="10">
        <v>3</v>
      </c>
      <c r="F11" s="11">
        <v>7.1856287425149698E-2</v>
      </c>
      <c r="G11" s="11">
        <v>0.41317365269461076</v>
      </c>
      <c r="H11" s="11">
        <v>0.31137724550898205</v>
      </c>
      <c r="I11" s="11">
        <v>0.20359281437125748</v>
      </c>
      <c r="J11" s="11">
        <v>0</v>
      </c>
      <c r="K11" s="11">
        <v>0.41317365269461076</v>
      </c>
      <c r="L11" s="12">
        <v>69</v>
      </c>
    </row>
    <row r="12" spans="1:12">
      <c r="B12" s="211"/>
      <c r="C12" s="8">
        <v>6</v>
      </c>
      <c r="D12" s="9">
        <v>3</v>
      </c>
      <c r="E12" s="10">
        <v>2</v>
      </c>
      <c r="F12" s="11">
        <v>5.9880239520958084E-2</v>
      </c>
      <c r="G12" s="11">
        <v>0.1377245508982036</v>
      </c>
      <c r="H12" s="11">
        <v>0.74850299401197606</v>
      </c>
      <c r="I12" s="11">
        <v>5.3892215568862277E-2</v>
      </c>
      <c r="J12" s="11">
        <v>0</v>
      </c>
      <c r="K12" s="11">
        <v>0.74850299401197606</v>
      </c>
      <c r="L12" s="12">
        <v>125</v>
      </c>
    </row>
    <row r="13" spans="1:12">
      <c r="B13" s="211"/>
      <c r="C13" s="8">
        <v>7</v>
      </c>
      <c r="D13" s="9">
        <v>3</v>
      </c>
      <c r="E13" s="10">
        <v>2</v>
      </c>
      <c r="F13" s="11">
        <v>4.790419161676647E-2</v>
      </c>
      <c r="G13" s="11">
        <v>0.18562874251497005</v>
      </c>
      <c r="H13" s="11">
        <v>0.61676646706586824</v>
      </c>
      <c r="I13" s="11">
        <v>0.1497005988023952</v>
      </c>
      <c r="J13" s="11">
        <v>0</v>
      </c>
      <c r="K13" s="11">
        <v>0.61676646706586824</v>
      </c>
      <c r="L13" s="12">
        <v>103</v>
      </c>
    </row>
    <row r="14" spans="1:12">
      <c r="B14" s="211"/>
      <c r="C14" s="8">
        <v>8</v>
      </c>
      <c r="D14" s="9">
        <v>1</v>
      </c>
      <c r="E14" s="10">
        <v>3</v>
      </c>
      <c r="F14" s="11">
        <v>0.6586826347305389</v>
      </c>
      <c r="G14" s="11">
        <v>5.9880239520958084E-2</v>
      </c>
      <c r="H14" s="11">
        <v>0.17365269461077845</v>
      </c>
      <c r="I14" s="11">
        <v>0.10778443113772455</v>
      </c>
      <c r="J14" s="11">
        <v>0</v>
      </c>
      <c r="K14" s="11">
        <v>0.6586826347305389</v>
      </c>
      <c r="L14" s="12">
        <v>110</v>
      </c>
    </row>
    <row r="15" spans="1:12">
      <c r="B15" s="211"/>
      <c r="C15" s="8">
        <v>9</v>
      </c>
      <c r="D15" s="9">
        <v>4</v>
      </c>
      <c r="E15" s="10">
        <v>2</v>
      </c>
      <c r="F15" s="11">
        <v>0.12574850299401197</v>
      </c>
      <c r="G15" s="11">
        <v>0.22754491017964071</v>
      </c>
      <c r="H15" s="11">
        <v>0.1377245508982036</v>
      </c>
      <c r="I15" s="11">
        <v>0.50898203592814373</v>
      </c>
      <c r="J15" s="11">
        <v>0</v>
      </c>
      <c r="K15" s="11">
        <v>0.50898203592814373</v>
      </c>
      <c r="L15" s="12">
        <v>85</v>
      </c>
    </row>
    <row r="16" spans="1:12">
      <c r="B16" s="211"/>
      <c r="C16" s="8">
        <v>10</v>
      </c>
      <c r="D16" s="9">
        <v>2</v>
      </c>
      <c r="E16" s="10">
        <v>3</v>
      </c>
      <c r="F16" s="11">
        <v>0.15568862275449102</v>
      </c>
      <c r="G16" s="11">
        <v>0.39520958083832336</v>
      </c>
      <c r="H16" s="11">
        <v>0.43113772455089822</v>
      </c>
      <c r="I16" s="11">
        <v>1.7964071856287425E-2</v>
      </c>
      <c r="J16" s="11">
        <v>0</v>
      </c>
      <c r="K16" s="11">
        <v>0.39520958083832336</v>
      </c>
      <c r="L16" s="12">
        <v>66</v>
      </c>
    </row>
    <row r="17" spans="2:12">
      <c r="B17" s="211"/>
      <c r="C17" s="8">
        <v>11</v>
      </c>
      <c r="D17" s="9">
        <v>3</v>
      </c>
      <c r="E17" s="10">
        <v>1</v>
      </c>
      <c r="F17" s="11">
        <v>0.19161676646706588</v>
      </c>
      <c r="G17" s="11">
        <v>0.1377245508982036</v>
      </c>
      <c r="H17" s="11">
        <v>0.6347305389221557</v>
      </c>
      <c r="I17" s="11">
        <v>3.5928143712574849E-2</v>
      </c>
      <c r="J17" s="11">
        <v>0</v>
      </c>
      <c r="K17" s="11">
        <v>0.6347305389221557</v>
      </c>
      <c r="L17" s="12">
        <v>106</v>
      </c>
    </row>
    <row r="18" spans="2:12">
      <c r="B18" s="211"/>
      <c r="C18" s="8">
        <v>12</v>
      </c>
      <c r="D18" s="9">
        <v>2</v>
      </c>
      <c r="E18" s="10">
        <v>4</v>
      </c>
      <c r="F18" s="11">
        <v>0.24550898203592814</v>
      </c>
      <c r="G18" s="11">
        <v>0.39520958083832336</v>
      </c>
      <c r="H18" s="11">
        <v>9.580838323353294E-2</v>
      </c>
      <c r="I18" s="11">
        <v>0.26347305389221559</v>
      </c>
      <c r="J18" s="11">
        <v>0</v>
      </c>
      <c r="K18" s="11">
        <v>0.39520958083832336</v>
      </c>
      <c r="L18" s="12">
        <v>66</v>
      </c>
    </row>
    <row r="19" spans="2:12">
      <c r="B19" s="211"/>
      <c r="C19" s="8">
        <v>13</v>
      </c>
      <c r="D19" s="9">
        <v>2</v>
      </c>
      <c r="E19" s="10">
        <v>4</v>
      </c>
      <c r="F19" s="11">
        <v>8.9820359281437126E-2</v>
      </c>
      <c r="G19" s="11">
        <v>0.24550898203592814</v>
      </c>
      <c r="H19" s="11">
        <v>0.20359281437125748</v>
      </c>
      <c r="I19" s="11">
        <v>0.46107784431137727</v>
      </c>
      <c r="J19" s="11">
        <v>0</v>
      </c>
      <c r="K19" s="11">
        <v>0.24550898203592814</v>
      </c>
      <c r="L19" s="12">
        <v>41</v>
      </c>
    </row>
    <row r="20" spans="2:12">
      <c r="B20" s="211"/>
      <c r="C20" s="8">
        <v>14</v>
      </c>
      <c r="D20" s="9">
        <v>1</v>
      </c>
      <c r="E20" s="10">
        <v>3</v>
      </c>
      <c r="F20" s="11">
        <v>0.50299401197604787</v>
      </c>
      <c r="G20" s="11">
        <v>0.10179640718562874</v>
      </c>
      <c r="H20" s="11">
        <v>0.3473053892215569</v>
      </c>
      <c r="I20" s="11">
        <v>4.790419161676647E-2</v>
      </c>
      <c r="J20" s="11">
        <v>0</v>
      </c>
      <c r="K20" s="11">
        <v>0.50299401197604787</v>
      </c>
      <c r="L20" s="12">
        <v>84</v>
      </c>
    </row>
    <row r="21" spans="2:12">
      <c r="B21" s="211"/>
      <c r="C21" s="8">
        <v>15</v>
      </c>
      <c r="D21" s="9">
        <v>1</v>
      </c>
      <c r="E21" s="10">
        <v>2</v>
      </c>
      <c r="F21" s="11">
        <v>0.85628742514970058</v>
      </c>
      <c r="G21" s="11">
        <v>9.580838323353294E-2</v>
      </c>
      <c r="H21" s="11">
        <v>1.1976047904191617E-2</v>
      </c>
      <c r="I21" s="11">
        <v>3.5928143712574849E-2</v>
      </c>
      <c r="J21" s="11">
        <v>0</v>
      </c>
      <c r="K21" s="11">
        <v>0.85628742514970058</v>
      </c>
      <c r="L21" s="12">
        <v>143</v>
      </c>
    </row>
    <row r="22" spans="2:12">
      <c r="B22" s="211"/>
      <c r="C22" s="8">
        <v>16</v>
      </c>
      <c r="D22" s="9">
        <v>2</v>
      </c>
      <c r="E22" s="10">
        <v>1</v>
      </c>
      <c r="F22" s="11">
        <v>0.11377245508982035</v>
      </c>
      <c r="G22" s="11">
        <v>0.68862275449101795</v>
      </c>
      <c r="H22" s="11">
        <v>0.10179640718562874</v>
      </c>
      <c r="I22" s="11">
        <v>9.580838323353294E-2</v>
      </c>
      <c r="J22" s="11">
        <v>0</v>
      </c>
      <c r="K22" s="11">
        <v>0.68862275449101795</v>
      </c>
      <c r="L22" s="12">
        <v>115</v>
      </c>
    </row>
    <row r="23" spans="2:12">
      <c r="B23" s="211"/>
      <c r="C23" s="8">
        <v>17</v>
      </c>
      <c r="D23" s="9">
        <v>2</v>
      </c>
      <c r="E23" s="10">
        <v>3</v>
      </c>
      <c r="F23" s="11">
        <v>0.15662650602409639</v>
      </c>
      <c r="G23" s="11">
        <v>0.3493975903614458</v>
      </c>
      <c r="H23" s="11">
        <v>0.36144578313253012</v>
      </c>
      <c r="I23" s="11">
        <v>0.13253012048192772</v>
      </c>
      <c r="J23" s="11">
        <v>0</v>
      </c>
      <c r="K23" s="11">
        <v>0.3493975903614458</v>
      </c>
      <c r="L23" s="12">
        <v>58</v>
      </c>
    </row>
    <row r="24" spans="2:12">
      <c r="B24" s="211"/>
      <c r="C24" s="8">
        <v>18</v>
      </c>
      <c r="D24" s="9">
        <v>3</v>
      </c>
      <c r="E24" s="10">
        <v>2</v>
      </c>
      <c r="F24" s="11">
        <v>8.9820359281437126E-2</v>
      </c>
      <c r="G24" s="11">
        <v>0.21556886227544911</v>
      </c>
      <c r="H24" s="11">
        <v>0.49700598802395207</v>
      </c>
      <c r="I24" s="11">
        <v>0.19760479041916168</v>
      </c>
      <c r="J24" s="11">
        <v>0</v>
      </c>
      <c r="K24" s="11">
        <v>0.49700598802395207</v>
      </c>
      <c r="L24" s="12">
        <v>83</v>
      </c>
    </row>
    <row r="25" spans="2:12">
      <c r="B25" s="211"/>
      <c r="C25" s="8">
        <v>19</v>
      </c>
      <c r="D25" s="9">
        <v>3</v>
      </c>
      <c r="E25" s="10">
        <v>4</v>
      </c>
      <c r="F25" s="11">
        <v>5.3892215568862277E-2</v>
      </c>
      <c r="G25" s="11">
        <v>0.11976047904191617</v>
      </c>
      <c r="H25" s="11">
        <v>0.47305389221556887</v>
      </c>
      <c r="I25" s="11">
        <v>0.3532934131736527</v>
      </c>
      <c r="J25" s="11">
        <v>0</v>
      </c>
      <c r="K25" s="11">
        <v>0.47305389221556887</v>
      </c>
      <c r="L25" s="12">
        <v>79</v>
      </c>
    </row>
    <row r="26" spans="2:12" ht="17.25" thickBot="1">
      <c r="B26" s="212"/>
      <c r="C26" s="13">
        <v>20</v>
      </c>
      <c r="D26" s="14">
        <v>4</v>
      </c>
      <c r="E26" s="15">
        <v>3</v>
      </c>
      <c r="F26" s="16">
        <v>1.8072289156626505E-2</v>
      </c>
      <c r="G26" s="16">
        <v>0.21686746987951808</v>
      </c>
      <c r="H26" s="16">
        <v>0.24698795180722891</v>
      </c>
      <c r="I26" s="16">
        <v>0.51807228915662651</v>
      </c>
      <c r="J26" s="16">
        <v>0</v>
      </c>
      <c r="K26" s="16">
        <v>0.51807228915662651</v>
      </c>
      <c r="L26" s="17">
        <v>86</v>
      </c>
    </row>
    <row r="27" spans="2:12">
      <c r="B27" s="210" t="s">
        <v>165</v>
      </c>
      <c r="C27" s="3">
        <v>21</v>
      </c>
      <c r="D27" s="4">
        <v>4</v>
      </c>
      <c r="E27" s="5">
        <v>1</v>
      </c>
      <c r="F27" s="6">
        <v>0.19760479041916168</v>
      </c>
      <c r="G27" s="6">
        <v>0.16167664670658682</v>
      </c>
      <c r="H27" s="6">
        <v>0.17365269461077845</v>
      </c>
      <c r="I27" s="6">
        <v>0.46706586826347307</v>
      </c>
      <c r="J27" s="6">
        <v>0</v>
      </c>
      <c r="K27" s="6">
        <v>0.46706586826347307</v>
      </c>
      <c r="L27" s="7">
        <v>78</v>
      </c>
    </row>
    <row r="28" spans="2:12">
      <c r="B28" s="211"/>
      <c r="C28" s="8">
        <v>22</v>
      </c>
      <c r="D28" s="9">
        <v>1</v>
      </c>
      <c r="E28" s="10" t="s">
        <v>166</v>
      </c>
      <c r="F28" s="11">
        <v>0.26347305389221559</v>
      </c>
      <c r="G28" s="11">
        <v>0.25748502994011974</v>
      </c>
      <c r="H28" s="11">
        <v>0.22155688622754491</v>
      </c>
      <c r="I28" s="11">
        <v>0.25748502994011974</v>
      </c>
      <c r="J28" s="11">
        <v>0</v>
      </c>
      <c r="K28" s="11">
        <v>0.26347305389221559</v>
      </c>
      <c r="L28" s="12">
        <v>44</v>
      </c>
    </row>
    <row r="29" spans="2:12">
      <c r="B29" s="211"/>
      <c r="C29" s="8">
        <v>23</v>
      </c>
      <c r="D29" s="9">
        <v>3</v>
      </c>
      <c r="E29" s="10">
        <v>2</v>
      </c>
      <c r="F29" s="11">
        <v>0.19760479041916168</v>
      </c>
      <c r="G29" s="11">
        <v>0.23952095808383234</v>
      </c>
      <c r="H29" s="11">
        <v>0.3652694610778443</v>
      </c>
      <c r="I29" s="11">
        <v>0.19760479041916168</v>
      </c>
      <c r="J29" s="11">
        <v>0</v>
      </c>
      <c r="K29" s="11">
        <v>0.3652694610778443</v>
      </c>
      <c r="L29" s="12">
        <v>61</v>
      </c>
    </row>
    <row r="30" spans="2:12">
      <c r="B30" s="211"/>
      <c r="C30" s="8">
        <v>24</v>
      </c>
      <c r="D30" s="9">
        <v>4</v>
      </c>
      <c r="E30" s="10">
        <v>2</v>
      </c>
      <c r="F30" s="11">
        <v>2.9940119760479042E-2</v>
      </c>
      <c r="G30" s="11">
        <v>0.17964071856287425</v>
      </c>
      <c r="H30" s="11">
        <v>0.1437125748502994</v>
      </c>
      <c r="I30" s="11">
        <v>0.6467065868263473</v>
      </c>
      <c r="J30" s="11">
        <v>0</v>
      </c>
      <c r="K30" s="11">
        <v>0.6467065868263473</v>
      </c>
      <c r="L30" s="12">
        <v>108</v>
      </c>
    </row>
    <row r="31" spans="2:12">
      <c r="B31" s="211"/>
      <c r="C31" s="8">
        <v>25</v>
      </c>
      <c r="D31" s="9">
        <v>4</v>
      </c>
      <c r="E31" s="10">
        <v>2</v>
      </c>
      <c r="F31" s="11">
        <v>5.9880239520958084E-2</v>
      </c>
      <c r="G31" s="11">
        <v>0.32934131736526945</v>
      </c>
      <c r="H31" s="11">
        <v>0.27544910179640719</v>
      </c>
      <c r="I31" s="11">
        <v>0.33532934131736525</v>
      </c>
      <c r="J31" s="11">
        <v>0</v>
      </c>
      <c r="K31" s="11">
        <v>0.33532934131736525</v>
      </c>
      <c r="L31" s="12">
        <v>56</v>
      </c>
    </row>
    <row r="32" spans="2:12">
      <c r="B32" s="211"/>
      <c r="C32" s="8">
        <v>26</v>
      </c>
      <c r="D32" s="9">
        <v>4</v>
      </c>
      <c r="E32" s="10">
        <v>3</v>
      </c>
      <c r="F32" s="11">
        <v>3.5928143712574849E-2</v>
      </c>
      <c r="G32" s="11">
        <v>0.1377245508982036</v>
      </c>
      <c r="H32" s="11">
        <v>0.55688622754491013</v>
      </c>
      <c r="I32" s="11">
        <v>0.26946107784431139</v>
      </c>
      <c r="J32" s="11">
        <v>0</v>
      </c>
      <c r="K32" s="11">
        <v>0.26946107784431139</v>
      </c>
      <c r="L32" s="12">
        <v>45</v>
      </c>
    </row>
    <row r="33" spans="2:12">
      <c r="B33" s="211"/>
      <c r="C33" s="8">
        <v>27</v>
      </c>
      <c r="D33" s="9">
        <v>1</v>
      </c>
      <c r="E33" s="10">
        <v>4</v>
      </c>
      <c r="F33" s="11">
        <v>0.40119760479041916</v>
      </c>
      <c r="G33" s="11">
        <v>5.3892215568862277E-2</v>
      </c>
      <c r="H33" s="11">
        <v>0.1317365269461078</v>
      </c>
      <c r="I33" s="11">
        <v>0.41317365269461076</v>
      </c>
      <c r="J33" s="11">
        <v>0</v>
      </c>
      <c r="K33" s="11">
        <v>0.40119760479041916</v>
      </c>
      <c r="L33" s="12">
        <v>67</v>
      </c>
    </row>
    <row r="34" spans="2:12">
      <c r="B34" s="211"/>
      <c r="C34" s="8">
        <v>28</v>
      </c>
      <c r="D34" s="9">
        <v>2</v>
      </c>
      <c r="E34" s="10">
        <v>3</v>
      </c>
      <c r="F34" s="11">
        <v>0.12650602409638553</v>
      </c>
      <c r="G34" s="11">
        <v>0.41566265060240964</v>
      </c>
      <c r="H34" s="11">
        <v>0.3493975903614458</v>
      </c>
      <c r="I34" s="11">
        <v>0.10843373493975904</v>
      </c>
      <c r="J34" s="11">
        <v>0</v>
      </c>
      <c r="K34" s="11">
        <v>0.41566265060240964</v>
      </c>
      <c r="L34" s="12">
        <v>69</v>
      </c>
    </row>
    <row r="35" spans="2:12">
      <c r="B35" s="211"/>
      <c r="C35" s="8">
        <v>29</v>
      </c>
      <c r="D35" s="9">
        <v>1</v>
      </c>
      <c r="E35" s="10">
        <v>4</v>
      </c>
      <c r="F35" s="11">
        <v>0.1377245508982036</v>
      </c>
      <c r="G35" s="11">
        <v>0.26946107784431139</v>
      </c>
      <c r="H35" s="11">
        <v>0.22754491017964071</v>
      </c>
      <c r="I35" s="11">
        <v>0.3652694610778443</v>
      </c>
      <c r="J35" s="11">
        <v>0</v>
      </c>
      <c r="K35" s="11">
        <v>0.1377245508982036</v>
      </c>
      <c r="L35" s="12">
        <v>23</v>
      </c>
    </row>
    <row r="36" spans="2:12">
      <c r="B36" s="211"/>
      <c r="C36" s="8">
        <v>30</v>
      </c>
      <c r="D36" s="9">
        <v>3</v>
      </c>
      <c r="E36" s="10">
        <v>4</v>
      </c>
      <c r="F36" s="11">
        <v>0.11377245508982035</v>
      </c>
      <c r="G36" s="11">
        <v>0.20958083832335328</v>
      </c>
      <c r="H36" s="11">
        <v>0.23353293413173654</v>
      </c>
      <c r="I36" s="11">
        <v>0.44311377245508982</v>
      </c>
      <c r="J36" s="11">
        <v>0</v>
      </c>
      <c r="K36" s="11">
        <v>0.23353293413173654</v>
      </c>
      <c r="L36" s="12">
        <v>39</v>
      </c>
    </row>
    <row r="37" spans="2:12">
      <c r="B37" s="211"/>
      <c r="C37" s="8">
        <v>31</v>
      </c>
      <c r="D37" s="9">
        <v>3</v>
      </c>
      <c r="E37" s="10">
        <v>1</v>
      </c>
      <c r="F37" s="11">
        <v>0.29940119760479039</v>
      </c>
      <c r="G37" s="11">
        <v>0.1437125748502994</v>
      </c>
      <c r="H37" s="11">
        <v>0.28742514970059879</v>
      </c>
      <c r="I37" s="11">
        <v>0.26946107784431139</v>
      </c>
      <c r="J37" s="11">
        <v>0</v>
      </c>
      <c r="K37" s="11">
        <v>0.28742514970059879</v>
      </c>
      <c r="L37" s="12">
        <v>48</v>
      </c>
    </row>
    <row r="38" spans="2:12">
      <c r="B38" s="211"/>
      <c r="C38" s="8">
        <v>32</v>
      </c>
      <c r="D38" s="9">
        <v>1</v>
      </c>
      <c r="E38" s="10">
        <v>2</v>
      </c>
      <c r="F38" s="11">
        <v>0.3652694610778443</v>
      </c>
      <c r="G38" s="11">
        <v>0.24550898203592814</v>
      </c>
      <c r="H38" s="11">
        <v>0.22754491017964071</v>
      </c>
      <c r="I38" s="11">
        <v>0.16167664670658682</v>
      </c>
      <c r="J38" s="11">
        <v>0</v>
      </c>
      <c r="K38" s="11">
        <v>0.3652694610778443</v>
      </c>
      <c r="L38" s="12">
        <v>61</v>
      </c>
    </row>
    <row r="39" spans="2:12">
      <c r="B39" s="211"/>
      <c r="C39" s="8">
        <v>33</v>
      </c>
      <c r="D39" s="9">
        <v>2</v>
      </c>
      <c r="E39" s="10">
        <v>4</v>
      </c>
      <c r="F39" s="11">
        <v>0.10778443113772455</v>
      </c>
      <c r="G39" s="11">
        <v>0.28742514970059879</v>
      </c>
      <c r="H39" s="11">
        <v>0.20958083832335328</v>
      </c>
      <c r="I39" s="11">
        <v>0.39520958083832336</v>
      </c>
      <c r="J39" s="11">
        <v>0</v>
      </c>
      <c r="K39" s="11">
        <v>0.28742514970059879</v>
      </c>
      <c r="L39" s="12">
        <v>48</v>
      </c>
    </row>
    <row r="40" spans="2:12">
      <c r="B40" s="211"/>
      <c r="C40" s="8">
        <v>34</v>
      </c>
      <c r="D40" s="9">
        <v>4</v>
      </c>
      <c r="E40" s="10">
        <v>3</v>
      </c>
      <c r="F40" s="11">
        <v>0.13855421686746988</v>
      </c>
      <c r="G40" s="11">
        <v>0.1746987951807229</v>
      </c>
      <c r="H40" s="11">
        <v>0.39156626506024095</v>
      </c>
      <c r="I40" s="11">
        <v>0.29518072289156627</v>
      </c>
      <c r="J40" s="11">
        <v>0</v>
      </c>
      <c r="K40" s="11">
        <v>0.29518072289156627</v>
      </c>
      <c r="L40" s="12">
        <v>49</v>
      </c>
    </row>
    <row r="41" spans="2:12">
      <c r="B41" s="211"/>
      <c r="C41" s="8">
        <v>35</v>
      </c>
      <c r="D41" s="9">
        <v>2</v>
      </c>
      <c r="E41" s="10">
        <v>3</v>
      </c>
      <c r="F41" s="11">
        <v>5.9880239520958084E-2</v>
      </c>
      <c r="G41" s="11">
        <v>0.55688622754491013</v>
      </c>
      <c r="H41" s="11">
        <v>0.31736526946107785</v>
      </c>
      <c r="I41" s="11">
        <v>6.5868263473053898E-2</v>
      </c>
      <c r="J41" s="11">
        <v>0</v>
      </c>
      <c r="K41" s="11">
        <v>0.55688622754491013</v>
      </c>
      <c r="L41" s="12">
        <v>93</v>
      </c>
    </row>
    <row r="42" spans="2:12">
      <c r="B42" s="211"/>
      <c r="C42" s="8">
        <v>36</v>
      </c>
      <c r="D42" s="9">
        <v>1</v>
      </c>
      <c r="E42" s="10">
        <v>2</v>
      </c>
      <c r="F42" s="11">
        <v>0.75449101796407181</v>
      </c>
      <c r="G42" s="11">
        <v>8.9820359281437126E-2</v>
      </c>
      <c r="H42" s="11">
        <v>7.1856287425149698E-2</v>
      </c>
      <c r="I42" s="11">
        <v>8.3832335329341312E-2</v>
      </c>
      <c r="J42" s="11">
        <v>0</v>
      </c>
      <c r="K42" s="11">
        <v>0.75449101796407181</v>
      </c>
      <c r="L42" s="12">
        <v>126</v>
      </c>
    </row>
    <row r="43" spans="2:12">
      <c r="B43" s="211"/>
      <c r="C43" s="8">
        <v>37</v>
      </c>
      <c r="D43" s="9">
        <v>2</v>
      </c>
      <c r="E43" s="10">
        <v>4</v>
      </c>
      <c r="F43" s="11">
        <v>3.5928143712574849E-2</v>
      </c>
      <c r="G43" s="11">
        <v>0.80239520958083832</v>
      </c>
      <c r="H43" s="11">
        <v>5.9880239520958084E-2</v>
      </c>
      <c r="I43" s="11">
        <v>0.10179640718562874</v>
      </c>
      <c r="J43" s="11">
        <v>0</v>
      </c>
      <c r="K43" s="11">
        <v>0.80239520958083832</v>
      </c>
      <c r="L43" s="12">
        <v>134</v>
      </c>
    </row>
    <row r="44" spans="2:12">
      <c r="B44" s="211"/>
      <c r="C44" s="8">
        <v>38</v>
      </c>
      <c r="D44" s="9">
        <v>3</v>
      </c>
      <c r="E44" s="10">
        <v>4</v>
      </c>
      <c r="F44" s="11">
        <v>5.3892215568862277E-2</v>
      </c>
      <c r="G44" s="11">
        <v>0.10179640718562874</v>
      </c>
      <c r="H44" s="11">
        <v>0.68263473053892221</v>
      </c>
      <c r="I44" s="11">
        <v>0.16167664670658682</v>
      </c>
      <c r="J44" s="11">
        <v>0</v>
      </c>
      <c r="K44" s="11">
        <v>0.68263473053892221</v>
      </c>
      <c r="L44" s="12">
        <v>114</v>
      </c>
    </row>
    <row r="45" spans="2:12">
      <c r="B45" s="211"/>
      <c r="C45" s="8">
        <v>39</v>
      </c>
      <c r="D45" s="9">
        <v>3</v>
      </c>
      <c r="E45" s="10">
        <v>4</v>
      </c>
      <c r="F45" s="11">
        <v>4.1916167664670656E-2</v>
      </c>
      <c r="G45" s="11">
        <v>0.11976047904191617</v>
      </c>
      <c r="H45" s="11">
        <v>0.64071856287425155</v>
      </c>
      <c r="I45" s="11">
        <v>0.19760479041916168</v>
      </c>
      <c r="J45" s="11">
        <v>0</v>
      </c>
      <c r="K45" s="11">
        <v>0.64071856287425155</v>
      </c>
      <c r="L45" s="12">
        <v>107</v>
      </c>
    </row>
    <row r="46" spans="2:12" ht="17.25" thickBot="1">
      <c r="B46" s="212"/>
      <c r="C46" s="13">
        <v>40</v>
      </c>
      <c r="D46" s="14">
        <v>4</v>
      </c>
      <c r="E46" s="15">
        <v>3</v>
      </c>
      <c r="F46" s="16">
        <v>2.9940119760479042E-2</v>
      </c>
      <c r="G46" s="16">
        <v>8.9820359281437126E-2</v>
      </c>
      <c r="H46" s="16">
        <v>0.17964071856287425</v>
      </c>
      <c r="I46" s="16">
        <v>0.70059880239520955</v>
      </c>
      <c r="J46" s="16">
        <v>0</v>
      </c>
      <c r="K46" s="16">
        <v>0.70059880239520955</v>
      </c>
      <c r="L46" s="17">
        <v>117</v>
      </c>
    </row>
    <row r="47" spans="2:12">
      <c r="B47" s="210" t="s">
        <v>6</v>
      </c>
      <c r="C47" s="3">
        <v>41</v>
      </c>
      <c r="D47" s="4">
        <v>2</v>
      </c>
      <c r="E47" s="5">
        <v>3</v>
      </c>
      <c r="F47" s="6">
        <v>0.16071428571428573</v>
      </c>
      <c r="G47" s="6">
        <v>0.55952380952380953</v>
      </c>
      <c r="H47" s="6">
        <v>0.25595238095238093</v>
      </c>
      <c r="I47" s="6">
        <v>2.3809523809523808E-2</v>
      </c>
      <c r="J47" s="6">
        <v>0</v>
      </c>
      <c r="K47" s="6">
        <v>0.55952380952380953</v>
      </c>
      <c r="L47" s="7">
        <v>94</v>
      </c>
    </row>
    <row r="48" spans="2:12">
      <c r="B48" s="211"/>
      <c r="C48" s="8">
        <v>42</v>
      </c>
      <c r="D48" s="9">
        <v>3</v>
      </c>
      <c r="E48" s="10">
        <v>2</v>
      </c>
      <c r="F48" s="11">
        <v>4.7619047619047616E-2</v>
      </c>
      <c r="G48" s="11">
        <v>0.24404761904761904</v>
      </c>
      <c r="H48" s="11">
        <v>0.56547619047619047</v>
      </c>
      <c r="I48" s="11">
        <v>0.14285714285714285</v>
      </c>
      <c r="J48" s="11">
        <v>0</v>
      </c>
      <c r="K48" s="11">
        <v>0.56547619047619047</v>
      </c>
      <c r="L48" s="12">
        <v>95</v>
      </c>
    </row>
    <row r="49" spans="2:12">
      <c r="B49" s="211"/>
      <c r="C49" s="8">
        <v>43</v>
      </c>
      <c r="D49" s="9">
        <v>3</v>
      </c>
      <c r="E49" s="10">
        <v>2</v>
      </c>
      <c r="F49" s="11">
        <v>5.9880239520958084E-2</v>
      </c>
      <c r="G49" s="11">
        <v>0.11377245508982035</v>
      </c>
      <c r="H49" s="11">
        <v>0.79041916167664672</v>
      </c>
      <c r="I49" s="11">
        <v>3.5928143712574849E-2</v>
      </c>
      <c r="J49" s="11">
        <v>0</v>
      </c>
      <c r="K49" s="11">
        <v>0.79041916167664672</v>
      </c>
      <c r="L49" s="12">
        <v>132</v>
      </c>
    </row>
    <row r="50" spans="2:12">
      <c r="B50" s="211"/>
      <c r="C50" s="8">
        <v>44</v>
      </c>
      <c r="D50" s="9">
        <v>4</v>
      </c>
      <c r="E50" s="10">
        <v>2</v>
      </c>
      <c r="F50" s="11">
        <v>2.3809523809523808E-2</v>
      </c>
      <c r="G50" s="11">
        <v>0.13095238095238096</v>
      </c>
      <c r="H50" s="11">
        <v>4.1666666666666664E-2</v>
      </c>
      <c r="I50" s="11">
        <v>0.8035714285714286</v>
      </c>
      <c r="J50" s="11">
        <v>0</v>
      </c>
      <c r="K50" s="11">
        <v>0.8035714285714286</v>
      </c>
      <c r="L50" s="12">
        <v>135</v>
      </c>
    </row>
    <row r="51" spans="2:12">
      <c r="B51" s="211"/>
      <c r="C51" s="8">
        <v>45</v>
      </c>
      <c r="D51" s="9">
        <v>1</v>
      </c>
      <c r="E51" s="10">
        <v>3</v>
      </c>
      <c r="F51" s="11">
        <v>0.48809523809523808</v>
      </c>
      <c r="G51" s="11">
        <v>0.13095238095238096</v>
      </c>
      <c r="H51" s="11">
        <v>0.20833333333333334</v>
      </c>
      <c r="I51" s="11">
        <v>0.17261904761904762</v>
      </c>
      <c r="J51" s="11">
        <v>0</v>
      </c>
      <c r="K51" s="11">
        <v>0.48809523809523808</v>
      </c>
      <c r="L51" s="12">
        <v>82</v>
      </c>
    </row>
    <row r="52" spans="2:12">
      <c r="B52" s="211"/>
      <c r="C52" s="8">
        <v>46</v>
      </c>
      <c r="D52" s="9">
        <v>3</v>
      </c>
      <c r="E52" s="10">
        <v>1</v>
      </c>
      <c r="F52" s="11">
        <v>0.2857142857142857</v>
      </c>
      <c r="G52" s="11">
        <v>9.5238095238095233E-2</v>
      </c>
      <c r="H52" s="11">
        <v>0.51190476190476186</v>
      </c>
      <c r="I52" s="11">
        <v>0.10714285714285714</v>
      </c>
      <c r="J52" s="11">
        <v>0</v>
      </c>
      <c r="K52" s="11">
        <v>0.51190476190476186</v>
      </c>
      <c r="L52" s="12">
        <v>86</v>
      </c>
    </row>
    <row r="53" spans="2:12">
      <c r="B53" s="211"/>
      <c r="C53" s="8">
        <v>47</v>
      </c>
      <c r="D53" s="9">
        <v>1</v>
      </c>
      <c r="E53" s="10">
        <v>4</v>
      </c>
      <c r="F53" s="11">
        <v>0.48214285714285715</v>
      </c>
      <c r="G53" s="11">
        <v>0.10714285714285714</v>
      </c>
      <c r="H53" s="11">
        <v>0.1130952380952381</v>
      </c>
      <c r="I53" s="11">
        <v>0.29761904761904762</v>
      </c>
      <c r="J53" s="11">
        <v>0</v>
      </c>
      <c r="K53" s="11">
        <v>0.48214285714285715</v>
      </c>
      <c r="L53" s="12">
        <v>81</v>
      </c>
    </row>
    <row r="54" spans="2:12">
      <c r="B54" s="211"/>
      <c r="C54" s="8">
        <v>48</v>
      </c>
      <c r="D54" s="9">
        <v>1</v>
      </c>
      <c r="E54" s="10">
        <v>2</v>
      </c>
      <c r="F54" s="11">
        <v>0.39285714285714285</v>
      </c>
      <c r="G54" s="11">
        <v>0.34523809523809523</v>
      </c>
      <c r="H54" s="11">
        <v>0.22023809523809523</v>
      </c>
      <c r="I54" s="11">
        <v>4.1666666666666664E-2</v>
      </c>
      <c r="J54" s="11">
        <v>0</v>
      </c>
      <c r="K54" s="11">
        <v>0.39285714285714285</v>
      </c>
      <c r="L54" s="12">
        <v>66</v>
      </c>
    </row>
    <row r="55" spans="2:12">
      <c r="B55" s="211"/>
      <c r="C55" s="8">
        <v>49</v>
      </c>
      <c r="D55" s="9">
        <v>2</v>
      </c>
      <c r="E55" s="10">
        <v>3</v>
      </c>
      <c r="F55" s="11">
        <v>0.17261904761904762</v>
      </c>
      <c r="G55" s="11">
        <v>0.5714285714285714</v>
      </c>
      <c r="H55" s="11">
        <v>0.22023809523809523</v>
      </c>
      <c r="I55" s="11">
        <v>3.5714285714285712E-2</v>
      </c>
      <c r="J55" s="11">
        <v>0</v>
      </c>
      <c r="K55" s="11">
        <v>0.5714285714285714</v>
      </c>
      <c r="L55" s="12">
        <v>96</v>
      </c>
    </row>
    <row r="56" spans="2:12">
      <c r="B56" s="211"/>
      <c r="C56" s="8">
        <v>50</v>
      </c>
      <c r="D56" s="9">
        <v>3</v>
      </c>
      <c r="E56" s="10">
        <v>1</v>
      </c>
      <c r="F56" s="11">
        <v>0.20833333333333334</v>
      </c>
      <c r="G56" s="11">
        <v>0.11904761904761904</v>
      </c>
      <c r="H56" s="11">
        <v>0.61904761904761907</v>
      </c>
      <c r="I56" s="11">
        <v>5.3571428571428568E-2</v>
      </c>
      <c r="J56" s="11">
        <v>0</v>
      </c>
      <c r="K56" s="11">
        <v>0.61904761904761907</v>
      </c>
      <c r="L56" s="12">
        <v>104</v>
      </c>
    </row>
    <row r="57" spans="2:12">
      <c r="B57" s="211"/>
      <c r="C57" s="8">
        <v>51</v>
      </c>
      <c r="D57" s="9">
        <v>4</v>
      </c>
      <c r="E57" s="10">
        <v>1</v>
      </c>
      <c r="F57" s="11">
        <v>5.9523809523809521E-2</v>
      </c>
      <c r="G57" s="11">
        <v>5.3571428571428568E-2</v>
      </c>
      <c r="H57" s="11">
        <v>2.3809523809523808E-2</v>
      </c>
      <c r="I57" s="11">
        <v>0.86309523809523814</v>
      </c>
      <c r="J57" s="11">
        <v>0</v>
      </c>
      <c r="K57" s="11">
        <v>0.86309523809523814</v>
      </c>
      <c r="L57" s="12">
        <v>145</v>
      </c>
    </row>
    <row r="58" spans="2:12">
      <c r="B58" s="211"/>
      <c r="C58" s="8">
        <v>52</v>
      </c>
      <c r="D58" s="9">
        <v>1</v>
      </c>
      <c r="E58" s="10">
        <v>4</v>
      </c>
      <c r="F58" s="11">
        <v>0.75</v>
      </c>
      <c r="G58" s="11">
        <v>7.1428571428571425E-2</v>
      </c>
      <c r="H58" s="11">
        <v>5.3571428571428568E-2</v>
      </c>
      <c r="I58" s="11">
        <v>0.125</v>
      </c>
      <c r="J58" s="11">
        <v>0</v>
      </c>
      <c r="K58" s="11">
        <v>0.75</v>
      </c>
      <c r="L58" s="12">
        <v>126</v>
      </c>
    </row>
    <row r="59" spans="2:12">
      <c r="B59" s="211"/>
      <c r="C59" s="8">
        <v>53</v>
      </c>
      <c r="D59" s="9">
        <v>2</v>
      </c>
      <c r="E59" s="10">
        <v>3</v>
      </c>
      <c r="F59" s="11">
        <v>2.976190476190476E-2</v>
      </c>
      <c r="G59" s="11">
        <v>0.61309523809523814</v>
      </c>
      <c r="H59" s="11">
        <v>0.26190476190476192</v>
      </c>
      <c r="I59" s="11">
        <v>9.5238095238095233E-2</v>
      </c>
      <c r="J59" s="11">
        <v>0</v>
      </c>
      <c r="K59" s="11">
        <v>0.61309523809523814</v>
      </c>
      <c r="L59" s="12">
        <v>103</v>
      </c>
    </row>
    <row r="60" spans="2:12">
      <c r="B60" s="211"/>
      <c r="C60" s="8">
        <v>54</v>
      </c>
      <c r="D60" s="9">
        <v>4</v>
      </c>
      <c r="E60" s="10">
        <v>3</v>
      </c>
      <c r="F60" s="11">
        <v>0.13690476190476192</v>
      </c>
      <c r="G60" s="11">
        <v>0.13095238095238096</v>
      </c>
      <c r="H60" s="11">
        <v>0.18452380952380953</v>
      </c>
      <c r="I60" s="11">
        <v>0.54761904761904767</v>
      </c>
      <c r="J60" s="11">
        <v>0</v>
      </c>
      <c r="K60" s="11">
        <v>0.54761904761904767</v>
      </c>
      <c r="L60" s="12">
        <v>92</v>
      </c>
    </row>
    <row r="61" spans="2:12">
      <c r="B61" s="211"/>
      <c r="C61" s="8">
        <v>55</v>
      </c>
      <c r="D61" s="9">
        <v>3</v>
      </c>
      <c r="E61" s="10">
        <v>2</v>
      </c>
      <c r="F61" s="11">
        <v>0.13690476190476192</v>
      </c>
      <c r="G61" s="11">
        <v>0.44047619047619047</v>
      </c>
      <c r="H61" s="11">
        <v>0.31547619047619047</v>
      </c>
      <c r="I61" s="11">
        <v>0.10714285714285714</v>
      </c>
      <c r="J61" s="11">
        <v>0</v>
      </c>
      <c r="K61" s="11">
        <v>0.31547619047619047</v>
      </c>
      <c r="L61" s="12">
        <v>53</v>
      </c>
    </row>
    <row r="62" spans="2:12">
      <c r="B62" s="211"/>
      <c r="C62" s="8">
        <v>56</v>
      </c>
      <c r="D62" s="9">
        <v>2</v>
      </c>
      <c r="E62" s="10">
        <v>3</v>
      </c>
      <c r="F62" s="11">
        <v>0.15476190476190477</v>
      </c>
      <c r="G62" s="11">
        <v>0.48214285714285715</v>
      </c>
      <c r="H62" s="11">
        <v>0.30357142857142855</v>
      </c>
      <c r="I62" s="11">
        <v>5.9523809523809521E-2</v>
      </c>
      <c r="J62" s="11">
        <v>0</v>
      </c>
      <c r="K62" s="11">
        <v>0.48214285714285715</v>
      </c>
      <c r="L62" s="12">
        <v>81</v>
      </c>
    </row>
    <row r="63" spans="2:12">
      <c r="B63" s="211"/>
      <c r="C63" s="8">
        <v>57</v>
      </c>
      <c r="D63" s="9">
        <v>3</v>
      </c>
      <c r="E63" s="10">
        <v>2</v>
      </c>
      <c r="F63" s="11">
        <v>7.1428571428571425E-2</v>
      </c>
      <c r="G63" s="11">
        <v>0.32142857142857145</v>
      </c>
      <c r="H63" s="11">
        <v>0.43452380952380953</v>
      </c>
      <c r="I63" s="11">
        <v>0.17261904761904762</v>
      </c>
      <c r="J63" s="11">
        <v>0</v>
      </c>
      <c r="K63" s="11">
        <v>0.43452380952380953</v>
      </c>
      <c r="L63" s="12">
        <v>73</v>
      </c>
    </row>
    <row r="64" spans="2:12">
      <c r="B64" s="211"/>
      <c r="C64" s="8">
        <v>58</v>
      </c>
      <c r="D64" s="9">
        <v>1</v>
      </c>
      <c r="E64" s="10">
        <v>4</v>
      </c>
      <c r="F64" s="11">
        <v>0.48809523809523808</v>
      </c>
      <c r="G64" s="11">
        <v>0.1130952380952381</v>
      </c>
      <c r="H64" s="11">
        <v>7.1428571428571425E-2</v>
      </c>
      <c r="I64" s="11">
        <v>0.32738095238095238</v>
      </c>
      <c r="J64" s="11">
        <v>0</v>
      </c>
      <c r="K64" s="11">
        <v>0.48809523809523808</v>
      </c>
      <c r="L64" s="12">
        <v>82</v>
      </c>
    </row>
    <row r="65" spans="2:12">
      <c r="B65" s="211"/>
      <c r="C65" s="8">
        <v>59</v>
      </c>
      <c r="D65" s="9">
        <v>4</v>
      </c>
      <c r="E65" s="10">
        <v>3</v>
      </c>
      <c r="F65" s="11">
        <v>0.15476190476190477</v>
      </c>
      <c r="G65" s="11">
        <v>0.15476190476190477</v>
      </c>
      <c r="H65" s="11">
        <v>0.23809523809523808</v>
      </c>
      <c r="I65" s="11">
        <v>0.45238095238095238</v>
      </c>
      <c r="J65" s="11">
        <v>0</v>
      </c>
      <c r="K65" s="11">
        <v>0.45238095238095238</v>
      </c>
      <c r="L65" s="12">
        <v>76</v>
      </c>
    </row>
    <row r="66" spans="2:12" ht="17.25" thickBot="1">
      <c r="B66" s="212"/>
      <c r="C66" s="13">
        <v>60</v>
      </c>
      <c r="D66" s="14">
        <v>4</v>
      </c>
      <c r="E66" s="15">
        <v>1</v>
      </c>
      <c r="F66" s="16">
        <v>0.23214285714285715</v>
      </c>
      <c r="G66" s="16">
        <v>0.125</v>
      </c>
      <c r="H66" s="16">
        <v>0.10119047619047619</v>
      </c>
      <c r="I66" s="16">
        <v>0.54166666666666663</v>
      </c>
      <c r="J66" s="16">
        <v>0</v>
      </c>
      <c r="K66" s="16">
        <v>0.54166666666666663</v>
      </c>
      <c r="L66" s="17">
        <v>91</v>
      </c>
    </row>
    <row r="67" spans="2:12">
      <c r="B67" s="210" t="s">
        <v>8</v>
      </c>
      <c r="C67" s="3">
        <v>61</v>
      </c>
      <c r="D67" s="4">
        <v>3</v>
      </c>
      <c r="E67" s="5">
        <v>4</v>
      </c>
      <c r="F67" s="6">
        <v>2.3809523809523808E-2</v>
      </c>
      <c r="G67" s="6">
        <v>4.1666666666666664E-2</v>
      </c>
      <c r="H67" s="6">
        <v>0.86309523809523814</v>
      </c>
      <c r="I67" s="6">
        <v>7.1428571428571425E-2</v>
      </c>
      <c r="J67" s="6">
        <v>0</v>
      </c>
      <c r="K67" s="6">
        <v>0.86309523809523814</v>
      </c>
      <c r="L67" s="7">
        <v>145</v>
      </c>
    </row>
    <row r="68" spans="2:12">
      <c r="B68" s="211"/>
      <c r="C68" s="8">
        <v>62</v>
      </c>
      <c r="D68" s="9">
        <v>2</v>
      </c>
      <c r="E68" s="10">
        <v>3</v>
      </c>
      <c r="F68" s="11">
        <v>8.3832335329341312E-2</v>
      </c>
      <c r="G68" s="11">
        <v>0.59880239520958078</v>
      </c>
      <c r="H68" s="11">
        <v>0.18562874251497005</v>
      </c>
      <c r="I68" s="11">
        <v>0.1317365269461078</v>
      </c>
      <c r="J68" s="11">
        <v>0</v>
      </c>
      <c r="K68" s="11">
        <v>0.59880239520958078</v>
      </c>
      <c r="L68" s="12">
        <v>100</v>
      </c>
    </row>
    <row r="69" spans="2:12">
      <c r="B69" s="211"/>
      <c r="C69" s="8">
        <v>63</v>
      </c>
      <c r="D69" s="9">
        <v>4</v>
      </c>
      <c r="E69" s="10">
        <v>3</v>
      </c>
      <c r="F69" s="11">
        <v>5.9523809523809521E-2</v>
      </c>
      <c r="G69" s="11">
        <v>4.1666666666666664E-2</v>
      </c>
      <c r="H69" s="11">
        <v>8.3333333333333329E-2</v>
      </c>
      <c r="I69" s="11">
        <v>0.81547619047619047</v>
      </c>
      <c r="J69" s="11">
        <v>0</v>
      </c>
      <c r="K69" s="11">
        <v>0.81547619047619047</v>
      </c>
      <c r="L69" s="12">
        <v>137</v>
      </c>
    </row>
    <row r="70" spans="2:12">
      <c r="B70" s="211"/>
      <c r="C70" s="8">
        <v>64</v>
      </c>
      <c r="D70" s="9">
        <v>1</v>
      </c>
      <c r="E70" s="10">
        <v>2</v>
      </c>
      <c r="F70" s="11">
        <v>0.29761904761904762</v>
      </c>
      <c r="G70" s="11">
        <v>0.4107142857142857</v>
      </c>
      <c r="H70" s="11">
        <v>0.22619047619047619</v>
      </c>
      <c r="I70" s="11">
        <v>6.5476190476190479E-2</v>
      </c>
      <c r="J70" s="11">
        <v>0</v>
      </c>
      <c r="K70" s="11">
        <v>0.29761904761904762</v>
      </c>
      <c r="L70" s="12">
        <v>50</v>
      </c>
    </row>
    <row r="71" spans="2:12">
      <c r="B71" s="211"/>
      <c r="C71" s="8">
        <v>65</v>
      </c>
      <c r="D71" s="9">
        <v>1</v>
      </c>
      <c r="E71" s="10">
        <v>4</v>
      </c>
      <c r="F71" s="11">
        <v>0.47305389221556887</v>
      </c>
      <c r="G71" s="11">
        <v>6.5868263473053898E-2</v>
      </c>
      <c r="H71" s="11">
        <v>6.5868263473053898E-2</v>
      </c>
      <c r="I71" s="11">
        <v>0.39520958083832336</v>
      </c>
      <c r="J71" s="11">
        <v>0</v>
      </c>
      <c r="K71" s="11">
        <v>0.47305389221556887</v>
      </c>
      <c r="L71" s="12">
        <v>79</v>
      </c>
    </row>
    <row r="72" spans="2:12">
      <c r="B72" s="211"/>
      <c r="C72" s="8">
        <v>66</v>
      </c>
      <c r="D72" s="9">
        <v>2</v>
      </c>
      <c r="E72" s="10">
        <v>3</v>
      </c>
      <c r="F72" s="11">
        <v>0.10714285714285714</v>
      </c>
      <c r="G72" s="11">
        <v>0.5535714285714286</v>
      </c>
      <c r="H72" s="11">
        <v>0.19642857142857142</v>
      </c>
      <c r="I72" s="11">
        <v>0.14285714285714285</v>
      </c>
      <c r="J72" s="11">
        <v>0</v>
      </c>
      <c r="K72" s="11">
        <v>0.5535714285714286</v>
      </c>
      <c r="L72" s="12">
        <v>93</v>
      </c>
    </row>
    <row r="73" spans="2:12">
      <c r="B73" s="211"/>
      <c r="C73" s="8">
        <v>67</v>
      </c>
      <c r="D73" s="9">
        <v>3</v>
      </c>
      <c r="E73" s="10" t="s">
        <v>166</v>
      </c>
      <c r="F73" s="11">
        <v>8.9285714285714288E-2</v>
      </c>
      <c r="G73" s="11">
        <v>0.26190476190476192</v>
      </c>
      <c r="H73" s="11">
        <v>0.38690476190476192</v>
      </c>
      <c r="I73" s="11">
        <v>0.26190476190476192</v>
      </c>
      <c r="J73" s="11">
        <v>0</v>
      </c>
      <c r="K73" s="11">
        <v>0.38690476190476192</v>
      </c>
      <c r="L73" s="12">
        <v>65</v>
      </c>
    </row>
    <row r="74" spans="2:12">
      <c r="B74" s="211"/>
      <c r="C74" s="8">
        <v>68</v>
      </c>
      <c r="D74" s="9">
        <v>3</v>
      </c>
      <c r="E74" s="10">
        <v>2</v>
      </c>
      <c r="F74" s="11">
        <v>4.1666666666666664E-2</v>
      </c>
      <c r="G74" s="11">
        <v>0.23809523809523808</v>
      </c>
      <c r="H74" s="11">
        <v>0.6428571428571429</v>
      </c>
      <c r="I74" s="11">
        <v>7.7380952380952384E-2</v>
      </c>
      <c r="J74" s="11">
        <v>0</v>
      </c>
      <c r="K74" s="11">
        <v>0.6428571428571429</v>
      </c>
      <c r="L74" s="12">
        <v>108</v>
      </c>
    </row>
    <row r="75" spans="2:12">
      <c r="B75" s="211"/>
      <c r="C75" s="8">
        <v>69</v>
      </c>
      <c r="D75" s="9">
        <v>3</v>
      </c>
      <c r="E75" s="10">
        <v>2</v>
      </c>
      <c r="F75" s="11">
        <v>5.9880239520958084E-2</v>
      </c>
      <c r="G75" s="11">
        <v>0.27544910179640719</v>
      </c>
      <c r="H75" s="11">
        <v>0.50299401197604787</v>
      </c>
      <c r="I75" s="11">
        <v>0.16167664670658682</v>
      </c>
      <c r="J75" s="11">
        <v>0</v>
      </c>
      <c r="K75" s="11">
        <v>0.50299401197604787</v>
      </c>
      <c r="L75" s="12">
        <v>84</v>
      </c>
    </row>
    <row r="76" spans="2:12">
      <c r="B76" s="211"/>
      <c r="C76" s="8">
        <v>70</v>
      </c>
      <c r="D76" s="9">
        <v>1</v>
      </c>
      <c r="E76" s="10">
        <v>4</v>
      </c>
      <c r="F76" s="11">
        <v>0.6964285714285714</v>
      </c>
      <c r="G76" s="11">
        <v>4.7619047619047616E-2</v>
      </c>
      <c r="H76" s="11">
        <v>3.5714285714285712E-2</v>
      </c>
      <c r="I76" s="11">
        <v>0.22023809523809523</v>
      </c>
      <c r="J76" s="11">
        <v>0</v>
      </c>
      <c r="K76" s="11">
        <v>0.6964285714285714</v>
      </c>
      <c r="L76" s="12">
        <v>117</v>
      </c>
    </row>
    <row r="77" spans="2:12">
      <c r="B77" s="211"/>
      <c r="C77" s="8">
        <v>71</v>
      </c>
      <c r="D77" s="9">
        <v>1</v>
      </c>
      <c r="E77" s="10">
        <v>2</v>
      </c>
      <c r="F77" s="11">
        <v>0.44642857142857145</v>
      </c>
      <c r="G77" s="11">
        <v>0.3392857142857143</v>
      </c>
      <c r="H77" s="11">
        <v>4.7619047619047616E-2</v>
      </c>
      <c r="I77" s="11">
        <v>0.16666666666666666</v>
      </c>
      <c r="J77" s="11">
        <v>0</v>
      </c>
      <c r="K77" s="11">
        <v>0.44642857142857145</v>
      </c>
      <c r="L77" s="12">
        <v>75</v>
      </c>
    </row>
    <row r="78" spans="2:12">
      <c r="B78" s="211"/>
      <c r="C78" s="8">
        <v>72</v>
      </c>
      <c r="D78" s="9">
        <v>1</v>
      </c>
      <c r="E78" s="10">
        <v>3</v>
      </c>
      <c r="F78" s="11">
        <v>0.48809523809523808</v>
      </c>
      <c r="G78" s="11">
        <v>0.1130952380952381</v>
      </c>
      <c r="H78" s="11">
        <v>0.26785714285714285</v>
      </c>
      <c r="I78" s="11">
        <v>0.13095238095238096</v>
      </c>
      <c r="J78" s="11">
        <v>0</v>
      </c>
      <c r="K78" s="11">
        <v>0.48809523809523808</v>
      </c>
      <c r="L78" s="12">
        <v>82</v>
      </c>
    </row>
    <row r="79" spans="2:12">
      <c r="B79" s="211"/>
      <c r="C79" s="8">
        <v>73</v>
      </c>
      <c r="D79" s="9">
        <v>2</v>
      </c>
      <c r="E79" s="10">
        <v>1</v>
      </c>
      <c r="F79" s="11">
        <v>0.23353293413173654</v>
      </c>
      <c r="G79" s="11">
        <v>0.52095808383233533</v>
      </c>
      <c r="H79" s="11">
        <v>0.10778443113772455</v>
      </c>
      <c r="I79" s="11">
        <v>0.1377245508982036</v>
      </c>
      <c r="J79" s="11">
        <v>0</v>
      </c>
      <c r="K79" s="11">
        <v>0.52095808383233533</v>
      </c>
      <c r="L79" s="12">
        <v>87</v>
      </c>
    </row>
    <row r="80" spans="2:12">
      <c r="B80" s="211"/>
      <c r="C80" s="8">
        <v>74</v>
      </c>
      <c r="D80" s="9">
        <v>1</v>
      </c>
      <c r="E80" s="10">
        <v>4</v>
      </c>
      <c r="F80" s="11">
        <v>0.64880952380952384</v>
      </c>
      <c r="G80" s="11">
        <v>5.9523809523809521E-2</v>
      </c>
      <c r="H80" s="11">
        <v>0.10119047619047619</v>
      </c>
      <c r="I80" s="11">
        <v>0.19047619047619047</v>
      </c>
      <c r="J80" s="11">
        <v>0</v>
      </c>
      <c r="K80" s="11">
        <v>0.64880952380952384</v>
      </c>
      <c r="L80" s="12">
        <v>109</v>
      </c>
    </row>
    <row r="81" spans="2:12">
      <c r="B81" s="211"/>
      <c r="C81" s="8">
        <v>75</v>
      </c>
      <c r="D81" s="9">
        <v>3</v>
      </c>
      <c r="E81" s="10">
        <v>2</v>
      </c>
      <c r="F81" s="11">
        <v>7.1856287425149698E-2</v>
      </c>
      <c r="G81" s="11">
        <v>0.29341317365269459</v>
      </c>
      <c r="H81" s="11">
        <v>0.53293413173652693</v>
      </c>
      <c r="I81" s="11">
        <v>0.10179640718562874</v>
      </c>
      <c r="J81" s="11">
        <v>0</v>
      </c>
      <c r="K81" s="11">
        <v>0.53293413173652693</v>
      </c>
      <c r="L81" s="12">
        <v>89</v>
      </c>
    </row>
    <row r="82" spans="2:12">
      <c r="B82" s="211"/>
      <c r="C82" s="8">
        <v>76</v>
      </c>
      <c r="D82" s="9">
        <v>4</v>
      </c>
      <c r="E82" s="10">
        <v>2</v>
      </c>
      <c r="F82" s="11">
        <v>6.5868263473053898E-2</v>
      </c>
      <c r="G82" s="11">
        <v>0.26347305389221559</v>
      </c>
      <c r="H82" s="11">
        <v>9.580838323353294E-2</v>
      </c>
      <c r="I82" s="11">
        <v>0.57485029940119758</v>
      </c>
      <c r="J82" s="11">
        <v>0</v>
      </c>
      <c r="K82" s="11">
        <v>0.57485029940119758</v>
      </c>
      <c r="L82" s="12">
        <v>96</v>
      </c>
    </row>
    <row r="83" spans="2:12">
      <c r="B83" s="211"/>
      <c r="C83" s="8">
        <v>77</v>
      </c>
      <c r="D83" s="9">
        <v>2</v>
      </c>
      <c r="E83" s="10">
        <v>1</v>
      </c>
      <c r="F83" s="11">
        <v>0.40718562874251496</v>
      </c>
      <c r="G83" s="11">
        <v>0.45508982035928142</v>
      </c>
      <c r="H83" s="11">
        <v>0.10778443113772455</v>
      </c>
      <c r="I83" s="11">
        <v>2.9940119760479042E-2</v>
      </c>
      <c r="J83" s="11">
        <v>0</v>
      </c>
      <c r="K83" s="11">
        <v>0.45508982035928142</v>
      </c>
      <c r="L83" s="12">
        <v>76</v>
      </c>
    </row>
    <row r="84" spans="2:12">
      <c r="B84" s="211"/>
      <c r="C84" s="8">
        <v>78</v>
      </c>
      <c r="D84" s="9">
        <v>3</v>
      </c>
      <c r="E84" s="10">
        <v>1</v>
      </c>
      <c r="F84" s="11">
        <v>0.44910179640718562</v>
      </c>
      <c r="G84" s="11">
        <v>2.3952095808383235E-2</v>
      </c>
      <c r="H84" s="11">
        <v>0.44311377245508982</v>
      </c>
      <c r="I84" s="11">
        <v>8.3832335329341312E-2</v>
      </c>
      <c r="J84" s="11">
        <v>0</v>
      </c>
      <c r="K84" s="11">
        <v>0.44311377245508982</v>
      </c>
      <c r="L84" s="12">
        <v>74</v>
      </c>
    </row>
    <row r="85" spans="2:12">
      <c r="B85" s="211"/>
      <c r="C85" s="8">
        <v>79</v>
      </c>
      <c r="D85" s="9">
        <v>3</v>
      </c>
      <c r="E85" s="10">
        <v>2</v>
      </c>
      <c r="F85" s="11">
        <v>9.580838323353294E-2</v>
      </c>
      <c r="G85" s="11">
        <v>0.23353293413173654</v>
      </c>
      <c r="H85" s="11">
        <v>0.46706586826347307</v>
      </c>
      <c r="I85" s="11">
        <v>0.20359281437125748</v>
      </c>
      <c r="J85" s="11">
        <v>0</v>
      </c>
      <c r="K85" s="11">
        <v>0.46706586826347307</v>
      </c>
      <c r="L85" s="12">
        <v>78</v>
      </c>
    </row>
    <row r="86" spans="2:12" ht="17.25" thickBot="1">
      <c r="B86" s="212"/>
      <c r="C86" s="13">
        <v>80</v>
      </c>
      <c r="D86" s="14">
        <v>4</v>
      </c>
      <c r="E86" s="15">
        <v>2</v>
      </c>
      <c r="F86" s="16">
        <v>8.3832335329341312E-2</v>
      </c>
      <c r="G86" s="16">
        <v>0.31137724550898205</v>
      </c>
      <c r="H86" s="16">
        <v>0.25149700598802394</v>
      </c>
      <c r="I86" s="16">
        <v>0.3532934131736527</v>
      </c>
      <c r="J86" s="16">
        <v>0</v>
      </c>
      <c r="K86" s="16">
        <v>0.3532934131736527</v>
      </c>
      <c r="L86" s="17">
        <v>59</v>
      </c>
    </row>
    <row r="87" spans="2:12">
      <c r="B87" s="210" t="s">
        <v>18</v>
      </c>
      <c r="C87" s="3">
        <v>81</v>
      </c>
      <c r="D87" s="4">
        <v>3</v>
      </c>
      <c r="E87" s="5">
        <v>4</v>
      </c>
      <c r="F87" s="6">
        <v>3.5928143712574849E-2</v>
      </c>
      <c r="G87" s="6">
        <v>3.5928143712574849E-2</v>
      </c>
      <c r="H87" s="6">
        <v>0.88023952095808389</v>
      </c>
      <c r="I87" s="6">
        <v>4.790419161676647E-2</v>
      </c>
      <c r="J87" s="6">
        <v>0</v>
      </c>
      <c r="K87" s="6">
        <v>0.88023952095808389</v>
      </c>
      <c r="L87" s="7">
        <v>147</v>
      </c>
    </row>
    <row r="88" spans="2:12">
      <c r="B88" s="211"/>
      <c r="C88" s="8">
        <v>82</v>
      </c>
      <c r="D88" s="9">
        <v>4</v>
      </c>
      <c r="E88" s="10">
        <v>2</v>
      </c>
      <c r="F88" s="11">
        <v>3.614457831325301E-2</v>
      </c>
      <c r="G88" s="11">
        <v>0.10843373493975904</v>
      </c>
      <c r="H88" s="11">
        <v>7.2289156626506021E-2</v>
      </c>
      <c r="I88" s="11">
        <v>0.7831325301204819</v>
      </c>
      <c r="J88" s="11">
        <v>0</v>
      </c>
      <c r="K88" s="11">
        <v>0.7831325301204819</v>
      </c>
      <c r="L88" s="12">
        <v>130</v>
      </c>
    </row>
    <row r="89" spans="2:12">
      <c r="B89" s="211"/>
      <c r="C89" s="8">
        <v>83</v>
      </c>
      <c r="D89" s="9">
        <v>3</v>
      </c>
      <c r="E89" s="10">
        <v>4</v>
      </c>
      <c r="F89" s="11">
        <v>7.1856287425149698E-2</v>
      </c>
      <c r="G89" s="11">
        <v>0.1437125748502994</v>
      </c>
      <c r="H89" s="11">
        <v>0.58083832335329344</v>
      </c>
      <c r="I89" s="11">
        <v>0.20359281437125748</v>
      </c>
      <c r="J89" s="11">
        <v>0</v>
      </c>
      <c r="K89" s="11">
        <v>0.58083832335329344</v>
      </c>
      <c r="L89" s="12">
        <v>97</v>
      </c>
    </row>
    <row r="90" spans="2:12">
      <c r="B90" s="211"/>
      <c r="C90" s="8">
        <v>84</v>
      </c>
      <c r="D90" s="9">
        <v>3</v>
      </c>
      <c r="E90" s="10">
        <v>2</v>
      </c>
      <c r="F90" s="11">
        <v>0.1437125748502994</v>
      </c>
      <c r="G90" s="11">
        <v>0.20958083832335328</v>
      </c>
      <c r="H90" s="11">
        <v>0.50898203592814373</v>
      </c>
      <c r="I90" s="11">
        <v>0.1377245508982036</v>
      </c>
      <c r="J90" s="11">
        <v>0</v>
      </c>
      <c r="K90" s="11">
        <v>0.50898203592814373</v>
      </c>
      <c r="L90" s="12">
        <v>85</v>
      </c>
    </row>
    <row r="91" spans="2:12">
      <c r="B91" s="211"/>
      <c r="C91" s="8">
        <v>85</v>
      </c>
      <c r="D91" s="9">
        <v>4</v>
      </c>
      <c r="E91" s="10">
        <v>3</v>
      </c>
      <c r="F91" s="11">
        <v>0.18562874251497005</v>
      </c>
      <c r="G91" s="11">
        <v>0.10179640718562874</v>
      </c>
      <c r="H91" s="11">
        <v>0.26946107784431139</v>
      </c>
      <c r="I91" s="11">
        <v>0.44311377245508982</v>
      </c>
      <c r="J91" s="11">
        <v>0</v>
      </c>
      <c r="K91" s="11">
        <v>0.44311377245508982</v>
      </c>
      <c r="L91" s="12">
        <v>74</v>
      </c>
    </row>
    <row r="92" spans="2:12">
      <c r="B92" s="211"/>
      <c r="C92" s="8">
        <v>86</v>
      </c>
      <c r="D92" s="9">
        <v>4</v>
      </c>
      <c r="E92" s="10">
        <v>3</v>
      </c>
      <c r="F92" s="11">
        <v>7.1856287425149698E-2</v>
      </c>
      <c r="G92" s="11">
        <v>0.18562874251497005</v>
      </c>
      <c r="H92" s="11">
        <v>0.38323353293413176</v>
      </c>
      <c r="I92" s="11">
        <v>0.3592814371257485</v>
      </c>
      <c r="J92" s="11">
        <v>0</v>
      </c>
      <c r="K92" s="11">
        <v>0.3592814371257485</v>
      </c>
      <c r="L92" s="12">
        <v>60</v>
      </c>
    </row>
    <row r="93" spans="2:12">
      <c r="B93" s="211"/>
      <c r="C93" s="8">
        <v>87</v>
      </c>
      <c r="D93" s="9">
        <v>1</v>
      </c>
      <c r="E93" s="10">
        <v>3</v>
      </c>
      <c r="F93" s="11">
        <v>0.51497005988023947</v>
      </c>
      <c r="G93" s="11">
        <v>0.17365269461077845</v>
      </c>
      <c r="H93" s="11">
        <v>0.25149700598802394</v>
      </c>
      <c r="I93" s="11">
        <v>5.9880239520958084E-2</v>
      </c>
      <c r="J93" s="11">
        <v>0</v>
      </c>
      <c r="K93" s="11">
        <v>0.51497005988023947</v>
      </c>
      <c r="L93" s="12">
        <v>86</v>
      </c>
    </row>
    <row r="94" spans="2:12">
      <c r="B94" s="211"/>
      <c r="C94" s="8">
        <v>88</v>
      </c>
      <c r="D94" s="9">
        <v>3</v>
      </c>
      <c r="E94" s="10">
        <v>4</v>
      </c>
      <c r="F94" s="11">
        <v>4.8484848484848485E-2</v>
      </c>
      <c r="G94" s="11">
        <v>7.8787878787878782E-2</v>
      </c>
      <c r="H94" s="11">
        <v>0.78181818181818186</v>
      </c>
      <c r="I94" s="11">
        <v>9.0909090909090912E-2</v>
      </c>
      <c r="J94" s="11">
        <v>0</v>
      </c>
      <c r="K94" s="11">
        <v>0.78181818181818186</v>
      </c>
      <c r="L94" s="12">
        <v>129</v>
      </c>
    </row>
    <row r="95" spans="2:12">
      <c r="B95" s="211"/>
      <c r="C95" s="8">
        <v>89</v>
      </c>
      <c r="D95" s="9">
        <v>4</v>
      </c>
      <c r="E95" s="10">
        <v>1</v>
      </c>
      <c r="F95" s="11">
        <v>0.16766467065868262</v>
      </c>
      <c r="G95" s="11">
        <v>0.16167664670658682</v>
      </c>
      <c r="H95" s="11">
        <v>0.11976047904191617</v>
      </c>
      <c r="I95" s="11">
        <v>0.55089820359281438</v>
      </c>
      <c r="J95" s="11">
        <v>0</v>
      </c>
      <c r="K95" s="11">
        <v>0.55089820359281438</v>
      </c>
      <c r="L95" s="12">
        <v>92</v>
      </c>
    </row>
    <row r="96" spans="2:12">
      <c r="B96" s="211"/>
      <c r="C96" s="8">
        <v>90</v>
      </c>
      <c r="D96" s="9">
        <v>3</v>
      </c>
      <c r="E96" s="10">
        <v>4</v>
      </c>
      <c r="F96" s="11">
        <v>6.5868263473053898E-2</v>
      </c>
      <c r="G96" s="11">
        <v>4.1916167664670656E-2</v>
      </c>
      <c r="H96" s="11">
        <v>0.6347305389221557</v>
      </c>
      <c r="I96" s="11">
        <v>0.25748502994011974</v>
      </c>
      <c r="J96" s="11">
        <v>0</v>
      </c>
      <c r="K96" s="11">
        <v>0.6347305389221557</v>
      </c>
      <c r="L96" s="12">
        <v>106</v>
      </c>
    </row>
    <row r="97" spans="2:12">
      <c r="B97" s="211"/>
      <c r="C97" s="8">
        <v>91</v>
      </c>
      <c r="D97" s="9">
        <v>2</v>
      </c>
      <c r="E97" s="10">
        <v>3</v>
      </c>
      <c r="F97" s="11">
        <v>5.9880239520958084E-2</v>
      </c>
      <c r="G97" s="11">
        <v>0.58083832335329344</v>
      </c>
      <c r="H97" s="11">
        <v>0.31137724550898205</v>
      </c>
      <c r="I97" s="11">
        <v>4.790419161676647E-2</v>
      </c>
      <c r="J97" s="11">
        <v>0</v>
      </c>
      <c r="K97" s="11">
        <v>0.58083832335329344</v>
      </c>
      <c r="L97" s="12">
        <v>97</v>
      </c>
    </row>
    <row r="98" spans="2:12">
      <c r="B98" s="211"/>
      <c r="C98" s="8">
        <v>92</v>
      </c>
      <c r="D98" s="9">
        <v>4</v>
      </c>
      <c r="E98" s="10">
        <v>1</v>
      </c>
      <c r="F98" s="11">
        <v>0.17365269461077845</v>
      </c>
      <c r="G98" s="11">
        <v>2.3952095808383235E-2</v>
      </c>
      <c r="H98" s="11">
        <v>0.10179640718562874</v>
      </c>
      <c r="I98" s="11">
        <v>0.70059880239520955</v>
      </c>
      <c r="J98" s="11">
        <v>0</v>
      </c>
      <c r="K98" s="11">
        <v>0.70059880239520955</v>
      </c>
      <c r="L98" s="12">
        <v>117</v>
      </c>
    </row>
    <row r="99" spans="2:12">
      <c r="B99" s="211"/>
      <c r="C99" s="8">
        <v>93</v>
      </c>
      <c r="D99" s="9">
        <v>2</v>
      </c>
      <c r="E99" s="10">
        <v>1</v>
      </c>
      <c r="F99" s="11">
        <v>0.17964071856287425</v>
      </c>
      <c r="G99" s="11">
        <v>0.61676646706586824</v>
      </c>
      <c r="H99" s="11">
        <v>7.1856287425149698E-2</v>
      </c>
      <c r="I99" s="11">
        <v>0.1317365269461078</v>
      </c>
      <c r="J99" s="11">
        <v>0</v>
      </c>
      <c r="K99" s="11">
        <v>0.61676646706586824</v>
      </c>
      <c r="L99" s="12">
        <v>103</v>
      </c>
    </row>
    <row r="100" spans="2:12">
      <c r="B100" s="211"/>
      <c r="C100" s="8">
        <v>94</v>
      </c>
      <c r="D100" s="9">
        <v>3</v>
      </c>
      <c r="E100" s="10">
        <v>1</v>
      </c>
      <c r="F100" s="11">
        <v>0.25748502994011974</v>
      </c>
      <c r="G100" s="11">
        <v>7.7844311377245512E-2</v>
      </c>
      <c r="H100" s="11">
        <v>0.61676646706586824</v>
      </c>
      <c r="I100" s="11">
        <v>4.790419161676647E-2</v>
      </c>
      <c r="J100" s="11">
        <v>0</v>
      </c>
      <c r="K100" s="11">
        <v>0.61676646706586824</v>
      </c>
      <c r="L100" s="12">
        <v>103</v>
      </c>
    </row>
    <row r="101" spans="2:12">
      <c r="B101" s="211"/>
      <c r="C101" s="8">
        <v>95</v>
      </c>
      <c r="D101" s="9">
        <v>3</v>
      </c>
      <c r="E101" s="10">
        <v>1</v>
      </c>
      <c r="F101" s="11">
        <v>0.20359281437125748</v>
      </c>
      <c r="G101" s="11">
        <v>5.3892215568862277E-2</v>
      </c>
      <c r="H101" s="11">
        <v>0.6347305389221557</v>
      </c>
      <c r="I101" s="11">
        <v>0.10778443113772455</v>
      </c>
      <c r="J101" s="11">
        <v>0</v>
      </c>
      <c r="K101" s="11">
        <v>0.6347305389221557</v>
      </c>
      <c r="L101" s="12">
        <v>106</v>
      </c>
    </row>
    <row r="102" spans="2:12">
      <c r="B102" s="211"/>
      <c r="C102" s="8">
        <v>96</v>
      </c>
      <c r="D102" s="9">
        <v>3</v>
      </c>
      <c r="E102" s="10">
        <v>4</v>
      </c>
      <c r="F102" s="11">
        <v>7.1856287425149698E-2</v>
      </c>
      <c r="G102" s="11">
        <v>4.790419161676647E-2</v>
      </c>
      <c r="H102" s="11">
        <v>0.74251497005988021</v>
      </c>
      <c r="I102" s="11">
        <v>0.1377245508982036</v>
      </c>
      <c r="J102" s="11">
        <v>0</v>
      </c>
      <c r="K102" s="11">
        <v>0.74251497005988021</v>
      </c>
      <c r="L102" s="12">
        <v>124</v>
      </c>
    </row>
    <row r="103" spans="2:12">
      <c r="B103" s="211"/>
      <c r="C103" s="8">
        <v>97</v>
      </c>
      <c r="D103" s="9">
        <v>3</v>
      </c>
      <c r="E103" s="10">
        <v>2</v>
      </c>
      <c r="F103" s="11">
        <v>6.5868263473053898E-2</v>
      </c>
      <c r="G103" s="11">
        <v>8.9820359281437126E-2</v>
      </c>
      <c r="H103" s="11">
        <v>0.78443113772455086</v>
      </c>
      <c r="I103" s="11">
        <v>5.9880239520958084E-2</v>
      </c>
      <c r="J103" s="11">
        <v>0</v>
      </c>
      <c r="K103" s="11">
        <v>0.78443113772455086</v>
      </c>
      <c r="L103" s="12">
        <v>131</v>
      </c>
    </row>
    <row r="104" spans="2:12">
      <c r="B104" s="211"/>
      <c r="C104" s="8">
        <v>98</v>
      </c>
      <c r="D104" s="9">
        <v>1</v>
      </c>
      <c r="E104" s="10">
        <v>4</v>
      </c>
      <c r="F104" s="11">
        <v>0.38323353293413176</v>
      </c>
      <c r="G104" s="11">
        <v>0.11377245508982035</v>
      </c>
      <c r="H104" s="11">
        <v>0.17964071856287425</v>
      </c>
      <c r="I104" s="11">
        <v>0.32335329341317365</v>
      </c>
      <c r="J104" s="11">
        <v>0</v>
      </c>
      <c r="K104" s="11">
        <v>0.38323353293413176</v>
      </c>
      <c r="L104" s="12">
        <v>64</v>
      </c>
    </row>
    <row r="105" spans="2:12">
      <c r="B105" s="211"/>
      <c r="C105" s="8">
        <v>99</v>
      </c>
      <c r="D105" s="9">
        <v>1</v>
      </c>
      <c r="E105" s="10">
        <v>3</v>
      </c>
      <c r="F105" s="11">
        <v>0.3473053892215569</v>
      </c>
      <c r="G105" s="11">
        <v>0.16766467065868262</v>
      </c>
      <c r="H105" s="11">
        <v>0.28143712574850299</v>
      </c>
      <c r="I105" s="11">
        <v>0.20359281437125748</v>
      </c>
      <c r="J105" s="11">
        <v>0</v>
      </c>
      <c r="K105" s="11">
        <v>0.3473053892215569</v>
      </c>
      <c r="L105" s="12">
        <v>58</v>
      </c>
    </row>
    <row r="106" spans="2:12" ht="17.25" thickBot="1">
      <c r="B106" s="212"/>
      <c r="C106" s="13">
        <v>100</v>
      </c>
      <c r="D106" s="14">
        <v>3</v>
      </c>
      <c r="E106" s="15">
        <v>1</v>
      </c>
      <c r="F106" s="16">
        <v>0.18562874251497005</v>
      </c>
      <c r="G106" s="16">
        <v>0.16766467065868262</v>
      </c>
      <c r="H106" s="16">
        <v>0.58682634730538918</v>
      </c>
      <c r="I106" s="16">
        <v>5.9880239520958084E-2</v>
      </c>
      <c r="J106" s="16">
        <v>0</v>
      </c>
      <c r="K106" s="16">
        <v>0.58682634730538918</v>
      </c>
      <c r="L106" s="17">
        <v>98</v>
      </c>
    </row>
  </sheetData>
  <mergeCells count="15">
    <mergeCell ref="B1:L1"/>
    <mergeCell ref="C3:D3"/>
    <mergeCell ref="K3:L3"/>
    <mergeCell ref="B5:B6"/>
    <mergeCell ref="C5:C6"/>
    <mergeCell ref="D5:D6"/>
    <mergeCell ref="E5:E6"/>
    <mergeCell ref="F5:J5"/>
    <mergeCell ref="K5:K6"/>
    <mergeCell ref="L5:L6"/>
    <mergeCell ref="B7:B26"/>
    <mergeCell ref="B27:B46"/>
    <mergeCell ref="B47:B66"/>
    <mergeCell ref="B67:B86"/>
    <mergeCell ref="B87:B106"/>
  </mergeCells>
  <phoneticPr fontId="3" type="noConversion"/>
  <conditionalFormatting sqref="K7:L86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37"/>
  <sheetViews>
    <sheetView view="pageBreakPreview" zoomScale="55" zoomScaleNormal="70" zoomScaleSheetLayoutView="55" workbookViewId="0">
      <selection activeCell="I30" sqref="I30"/>
    </sheetView>
  </sheetViews>
  <sheetFormatPr defaultRowHeight="41.25"/>
  <cols>
    <col min="1" max="2" width="18.75" style="27" customWidth="1"/>
    <col min="3" max="3" width="11.625" style="27" customWidth="1"/>
    <col min="4" max="8" width="10.625" customWidth="1"/>
    <col min="9" max="9" width="12.5" style="21" customWidth="1"/>
    <col min="10" max="10" width="12" style="66" bestFit="1" customWidth="1"/>
    <col min="11" max="12" width="12" style="68" bestFit="1" customWidth="1"/>
    <col min="13" max="13" width="13" style="34" customWidth="1"/>
    <col min="14" max="14" width="14.5" style="31" customWidth="1"/>
    <col min="15" max="15" width="22.75" style="39" customWidth="1"/>
    <col min="18" max="18" width="17.5" style="113" customWidth="1"/>
  </cols>
  <sheetData>
    <row r="1" spans="1:22" ht="16.5" customHeight="1" thickBot="1">
      <c r="A1" s="25"/>
      <c r="B1" s="25"/>
      <c r="C1" s="25"/>
      <c r="D1" s="18"/>
      <c r="E1" s="18"/>
      <c r="F1" s="18"/>
      <c r="G1" s="18"/>
      <c r="H1" s="18"/>
      <c r="I1" s="20"/>
      <c r="J1" s="64"/>
      <c r="K1" s="67"/>
      <c r="L1" s="67"/>
      <c r="M1" s="33"/>
      <c r="N1" s="30"/>
      <c r="O1" s="38"/>
    </row>
    <row r="2" spans="1:22" ht="57.75" customHeight="1">
      <c r="A2" s="207" t="s">
        <v>181</v>
      </c>
      <c r="B2" s="224"/>
      <c r="C2" s="224"/>
      <c r="D2" s="224"/>
      <c r="E2" s="224"/>
      <c r="F2" s="224"/>
      <c r="G2" s="224"/>
      <c r="H2" s="224"/>
      <c r="I2" s="224"/>
      <c r="J2" s="224"/>
      <c r="K2" s="225"/>
      <c r="L2" s="225"/>
      <c r="M2" s="224"/>
      <c r="N2" s="224"/>
      <c r="O2" s="226"/>
    </row>
    <row r="3" spans="1:22" ht="15" customHeight="1">
      <c r="A3" s="100"/>
      <c r="B3" s="26"/>
      <c r="C3" s="26"/>
      <c r="D3" s="19"/>
      <c r="E3" s="69"/>
      <c r="F3" s="69"/>
      <c r="G3" s="69"/>
      <c r="H3" s="69"/>
      <c r="I3" s="29"/>
      <c r="J3" s="70"/>
      <c r="K3" s="71"/>
      <c r="L3" s="71"/>
      <c r="M3" s="72"/>
      <c r="N3" s="73"/>
      <c r="O3" s="101"/>
    </row>
    <row r="4" spans="1:22" s="21" customFormat="1" ht="46.5" customHeight="1">
      <c r="A4" s="227" t="s">
        <v>5</v>
      </c>
      <c r="B4" s="228"/>
      <c r="C4" s="228"/>
      <c r="D4" s="228"/>
      <c r="E4" s="229">
        <v>41570</v>
      </c>
      <c r="F4" s="229"/>
      <c r="G4" s="229"/>
      <c r="H4" s="29"/>
      <c r="I4" s="29"/>
      <c r="J4" s="228" t="s">
        <v>21</v>
      </c>
      <c r="K4" s="228"/>
      <c r="L4" s="228"/>
      <c r="M4" s="230" t="s">
        <v>184</v>
      </c>
      <c r="N4" s="230"/>
      <c r="O4" s="231"/>
      <c r="R4" s="113"/>
    </row>
    <row r="5" spans="1:22" ht="17.25" customHeight="1">
      <c r="A5" s="100"/>
      <c r="B5" s="26"/>
      <c r="C5" s="26"/>
      <c r="D5" s="24"/>
      <c r="E5" s="24"/>
      <c r="F5" s="29"/>
      <c r="G5" s="29"/>
      <c r="H5" s="29"/>
      <c r="I5" s="29"/>
      <c r="J5" s="70"/>
      <c r="K5" s="71"/>
      <c r="L5" s="71"/>
      <c r="M5" s="72"/>
      <c r="N5" s="73"/>
      <c r="O5" s="101"/>
    </row>
    <row r="6" spans="1:22" s="28" customFormat="1" ht="60" customHeight="1">
      <c r="A6" s="102" t="s">
        <v>16</v>
      </c>
      <c r="B6" s="98" t="s">
        <v>163</v>
      </c>
      <c r="C6" s="36" t="s">
        <v>14</v>
      </c>
      <c r="D6" s="36" t="s">
        <v>19</v>
      </c>
      <c r="E6" s="36" t="s">
        <v>6</v>
      </c>
      <c r="F6" s="36" t="s">
        <v>8</v>
      </c>
      <c r="G6" s="36" t="s">
        <v>9</v>
      </c>
      <c r="H6" s="36" t="s">
        <v>7</v>
      </c>
      <c r="I6" s="63" t="s">
        <v>54</v>
      </c>
      <c r="J6" s="65" t="s">
        <v>55</v>
      </c>
      <c r="K6" s="65" t="s">
        <v>53</v>
      </c>
      <c r="L6" s="36" t="s">
        <v>180</v>
      </c>
      <c r="M6" s="37" t="s">
        <v>13</v>
      </c>
      <c r="N6" s="37" t="s">
        <v>11</v>
      </c>
      <c r="O6" s="103" t="s">
        <v>20</v>
      </c>
      <c r="R6" s="114"/>
    </row>
    <row r="7" spans="1:22" ht="39" customHeight="1">
      <c r="A7" s="108">
        <v>12</v>
      </c>
      <c r="B7" s="115" t="s">
        <v>156</v>
      </c>
      <c r="C7" s="49" t="str">
        <f t="shared" ref="C7:C27" si="0">IF(S7=1,"남","여")</f>
        <v>여</v>
      </c>
      <c r="D7" s="119">
        <v>100</v>
      </c>
      <c r="E7" s="119">
        <v>45</v>
      </c>
      <c r="F7" s="119">
        <v>80</v>
      </c>
      <c r="G7" s="119">
        <v>80</v>
      </c>
      <c r="H7" s="119">
        <v>50</v>
      </c>
      <c r="I7" s="119">
        <v>355</v>
      </c>
      <c r="J7" s="120">
        <v>71</v>
      </c>
      <c r="K7" s="121">
        <v>1</v>
      </c>
      <c r="L7" s="110"/>
      <c r="M7" s="76" t="s">
        <v>179</v>
      </c>
      <c r="N7" s="77" t="s">
        <v>178</v>
      </c>
      <c r="O7" s="104" t="s">
        <v>65</v>
      </c>
      <c r="P7" s="32"/>
      <c r="S7" s="117">
        <v>2</v>
      </c>
      <c r="V7">
        <v>1</v>
      </c>
    </row>
    <row r="8" spans="1:22" ht="39" customHeight="1">
      <c r="A8" s="107">
        <v>135</v>
      </c>
      <c r="B8" s="116" t="s">
        <v>182</v>
      </c>
      <c r="C8" s="49" t="str">
        <f t="shared" si="0"/>
        <v>여</v>
      </c>
      <c r="D8" s="119">
        <v>65</v>
      </c>
      <c r="E8" s="119">
        <v>50</v>
      </c>
      <c r="F8" s="119">
        <v>95</v>
      </c>
      <c r="G8" s="119">
        <v>85</v>
      </c>
      <c r="H8" s="119">
        <v>60</v>
      </c>
      <c r="I8" s="119">
        <v>355</v>
      </c>
      <c r="J8" s="120">
        <v>71</v>
      </c>
      <c r="K8" s="121">
        <v>1</v>
      </c>
      <c r="L8" s="110"/>
      <c r="M8" s="76" t="s">
        <v>179</v>
      </c>
      <c r="N8" s="97"/>
      <c r="O8" s="104" t="s">
        <v>167</v>
      </c>
      <c r="P8" s="32"/>
      <c r="S8" s="117">
        <v>2</v>
      </c>
      <c r="V8">
        <v>2</v>
      </c>
    </row>
    <row r="9" spans="1:22" ht="39" customHeight="1">
      <c r="A9" s="108">
        <v>19</v>
      </c>
      <c r="B9" s="116" t="s">
        <v>155</v>
      </c>
      <c r="C9" s="49" t="str">
        <f t="shared" si="0"/>
        <v>남</v>
      </c>
      <c r="D9" s="119">
        <v>60</v>
      </c>
      <c r="E9" s="119">
        <v>45</v>
      </c>
      <c r="F9" s="119">
        <v>75</v>
      </c>
      <c r="G9" s="119">
        <v>90</v>
      </c>
      <c r="H9" s="119">
        <v>55</v>
      </c>
      <c r="I9" s="119">
        <v>325</v>
      </c>
      <c r="J9" s="120">
        <v>65</v>
      </c>
      <c r="K9" s="121">
        <v>5</v>
      </c>
      <c r="L9" s="110"/>
      <c r="M9" s="76" t="s">
        <v>179</v>
      </c>
      <c r="N9" s="77" t="s">
        <v>178</v>
      </c>
      <c r="O9" s="122"/>
      <c r="P9" s="32"/>
      <c r="S9" s="117">
        <v>1</v>
      </c>
      <c r="V9">
        <v>3</v>
      </c>
    </row>
    <row r="10" spans="1:22" ht="39" customHeight="1">
      <c r="A10" s="108">
        <v>78</v>
      </c>
      <c r="B10" s="116" t="s">
        <v>172</v>
      </c>
      <c r="C10" s="49" t="str">
        <f t="shared" si="0"/>
        <v>여</v>
      </c>
      <c r="D10" s="119">
        <v>70</v>
      </c>
      <c r="E10" s="119">
        <v>70</v>
      </c>
      <c r="F10" s="119">
        <v>75</v>
      </c>
      <c r="G10" s="119">
        <v>70</v>
      </c>
      <c r="H10" s="119">
        <v>35</v>
      </c>
      <c r="I10" s="119">
        <v>320</v>
      </c>
      <c r="J10" s="120">
        <v>64</v>
      </c>
      <c r="K10" s="121">
        <v>8</v>
      </c>
      <c r="L10" s="110"/>
      <c r="M10" s="76" t="s">
        <v>179</v>
      </c>
      <c r="N10" s="77" t="s">
        <v>178</v>
      </c>
      <c r="O10" s="122"/>
      <c r="P10" s="32"/>
      <c r="S10" s="117">
        <v>2</v>
      </c>
      <c r="V10">
        <v>4</v>
      </c>
    </row>
    <row r="11" spans="1:22" ht="39" customHeight="1">
      <c r="A11" s="108">
        <v>82</v>
      </c>
      <c r="B11" s="116" t="s">
        <v>153</v>
      </c>
      <c r="C11" s="49" t="str">
        <f t="shared" si="0"/>
        <v>여</v>
      </c>
      <c r="D11" s="119">
        <v>60</v>
      </c>
      <c r="E11" s="112">
        <v>20</v>
      </c>
      <c r="F11" s="119">
        <v>95</v>
      </c>
      <c r="G11" s="119">
        <v>70</v>
      </c>
      <c r="H11" s="119">
        <v>75</v>
      </c>
      <c r="I11" s="119">
        <v>320</v>
      </c>
      <c r="J11" s="120">
        <v>64</v>
      </c>
      <c r="K11" s="121">
        <v>8</v>
      </c>
      <c r="L11" s="110"/>
      <c r="M11" s="76" t="s">
        <v>179</v>
      </c>
      <c r="N11" s="97"/>
      <c r="O11" s="105" t="s">
        <v>52</v>
      </c>
      <c r="P11" s="32"/>
      <c r="S11" s="117">
        <v>2</v>
      </c>
      <c r="V11">
        <v>5</v>
      </c>
    </row>
    <row r="12" spans="1:22" ht="39" customHeight="1">
      <c r="A12" s="108">
        <v>24</v>
      </c>
      <c r="B12" s="116" t="s">
        <v>170</v>
      </c>
      <c r="C12" s="49" t="str">
        <f t="shared" si="0"/>
        <v>여</v>
      </c>
      <c r="D12" s="119">
        <v>70</v>
      </c>
      <c r="E12" s="119">
        <v>40</v>
      </c>
      <c r="F12" s="119">
        <v>90</v>
      </c>
      <c r="G12" s="119">
        <v>75</v>
      </c>
      <c r="H12" s="119">
        <v>40</v>
      </c>
      <c r="I12" s="119">
        <v>315</v>
      </c>
      <c r="J12" s="120">
        <v>63</v>
      </c>
      <c r="K12" s="121">
        <v>11</v>
      </c>
      <c r="L12" s="110"/>
      <c r="M12" s="76" t="s">
        <v>179</v>
      </c>
      <c r="N12" s="77" t="s">
        <v>178</v>
      </c>
      <c r="O12" s="122"/>
      <c r="P12" s="32"/>
      <c r="S12" s="117">
        <v>2</v>
      </c>
      <c r="V12">
        <v>6</v>
      </c>
    </row>
    <row r="13" spans="1:22" ht="39" customHeight="1">
      <c r="A13" s="108">
        <v>4</v>
      </c>
      <c r="B13" s="116" t="s">
        <v>183</v>
      </c>
      <c r="C13" s="49" t="str">
        <f t="shared" si="0"/>
        <v>남</v>
      </c>
      <c r="D13" s="119">
        <v>55</v>
      </c>
      <c r="E13" s="119">
        <v>60</v>
      </c>
      <c r="F13" s="119">
        <v>75</v>
      </c>
      <c r="G13" s="119">
        <v>65</v>
      </c>
      <c r="H13" s="119">
        <v>50</v>
      </c>
      <c r="I13" s="119">
        <v>305</v>
      </c>
      <c r="J13" s="120">
        <v>61</v>
      </c>
      <c r="K13" s="121">
        <v>14</v>
      </c>
      <c r="L13" s="110"/>
      <c r="M13" s="76" t="s">
        <v>179</v>
      </c>
      <c r="N13" s="77" t="s">
        <v>178</v>
      </c>
      <c r="O13" s="122"/>
      <c r="P13" s="32"/>
      <c r="S13" s="117">
        <v>1</v>
      </c>
      <c r="V13">
        <v>7</v>
      </c>
    </row>
    <row r="14" spans="1:22" ht="39" customHeight="1">
      <c r="A14" s="108">
        <v>13</v>
      </c>
      <c r="B14" s="116" t="s">
        <v>168</v>
      </c>
      <c r="C14" s="49" t="str">
        <f t="shared" si="0"/>
        <v>여</v>
      </c>
      <c r="D14" s="119">
        <v>50</v>
      </c>
      <c r="E14" s="119">
        <v>70</v>
      </c>
      <c r="F14" s="119">
        <v>70</v>
      </c>
      <c r="G14" s="119">
        <v>70</v>
      </c>
      <c r="H14" s="119">
        <v>45</v>
      </c>
      <c r="I14" s="119">
        <v>305</v>
      </c>
      <c r="J14" s="120">
        <v>61</v>
      </c>
      <c r="K14" s="121">
        <v>14</v>
      </c>
      <c r="L14" s="110"/>
      <c r="M14" s="76" t="s">
        <v>179</v>
      </c>
      <c r="N14" s="77" t="s">
        <v>178</v>
      </c>
      <c r="O14" s="122"/>
      <c r="P14" s="32"/>
      <c r="S14" s="117">
        <v>2</v>
      </c>
      <c r="V14">
        <v>8</v>
      </c>
    </row>
    <row r="15" spans="1:22" ht="39" customHeight="1">
      <c r="A15" s="108">
        <v>77</v>
      </c>
      <c r="B15" s="116" t="s">
        <v>152</v>
      </c>
      <c r="C15" s="49" t="str">
        <f t="shared" si="0"/>
        <v>여</v>
      </c>
      <c r="D15" s="119">
        <v>55</v>
      </c>
      <c r="E15" s="119">
        <v>60</v>
      </c>
      <c r="F15" s="119">
        <v>75</v>
      </c>
      <c r="G15" s="119">
        <v>65</v>
      </c>
      <c r="H15" s="119">
        <v>45</v>
      </c>
      <c r="I15" s="119">
        <v>300</v>
      </c>
      <c r="J15" s="120">
        <v>60</v>
      </c>
      <c r="K15" s="121">
        <v>17</v>
      </c>
      <c r="L15" s="110"/>
      <c r="M15" s="76" t="s">
        <v>179</v>
      </c>
      <c r="N15" s="77" t="s">
        <v>178</v>
      </c>
      <c r="O15" s="122"/>
      <c r="P15" s="32"/>
      <c r="S15" s="117">
        <v>2</v>
      </c>
      <c r="V15">
        <v>9</v>
      </c>
    </row>
    <row r="16" spans="1:22" ht="39" customHeight="1">
      <c r="A16" s="108">
        <v>31</v>
      </c>
      <c r="B16" s="116" t="s">
        <v>154</v>
      </c>
      <c r="C16" s="49" t="str">
        <f t="shared" si="0"/>
        <v>여</v>
      </c>
      <c r="D16" s="119">
        <v>70</v>
      </c>
      <c r="E16" s="119">
        <v>45</v>
      </c>
      <c r="F16" s="119">
        <v>50</v>
      </c>
      <c r="G16" s="119">
        <v>80</v>
      </c>
      <c r="H16" s="119">
        <v>50</v>
      </c>
      <c r="I16" s="119">
        <v>295</v>
      </c>
      <c r="J16" s="120">
        <v>59</v>
      </c>
      <c r="K16" s="121">
        <v>20</v>
      </c>
      <c r="L16" s="110"/>
      <c r="M16" s="76" t="s">
        <v>179</v>
      </c>
      <c r="N16" s="77" t="s">
        <v>178</v>
      </c>
      <c r="O16" s="122"/>
      <c r="P16" s="32"/>
      <c r="S16" s="117">
        <v>2</v>
      </c>
      <c r="V16">
        <v>10</v>
      </c>
    </row>
    <row r="17" spans="1:22" ht="39" customHeight="1">
      <c r="A17" s="108">
        <v>7</v>
      </c>
      <c r="B17" s="116" t="s">
        <v>161</v>
      </c>
      <c r="C17" s="49" t="str">
        <f t="shared" si="0"/>
        <v>남</v>
      </c>
      <c r="D17" s="119">
        <v>60</v>
      </c>
      <c r="E17" s="112">
        <v>35</v>
      </c>
      <c r="F17" s="119">
        <v>60</v>
      </c>
      <c r="G17" s="119">
        <v>65</v>
      </c>
      <c r="H17" s="119">
        <v>65</v>
      </c>
      <c r="I17" s="119">
        <v>285</v>
      </c>
      <c r="J17" s="120">
        <v>57</v>
      </c>
      <c r="K17" s="121">
        <v>21</v>
      </c>
      <c r="L17" s="110"/>
      <c r="M17" s="76" t="s">
        <v>179</v>
      </c>
      <c r="N17" s="77" t="s">
        <v>178</v>
      </c>
      <c r="O17" s="105" t="s">
        <v>52</v>
      </c>
      <c r="P17" s="32"/>
      <c r="S17" s="117">
        <v>1</v>
      </c>
      <c r="V17">
        <v>11</v>
      </c>
    </row>
    <row r="18" spans="1:22" ht="39" customHeight="1">
      <c r="A18" s="108">
        <v>108</v>
      </c>
      <c r="B18" s="116" t="s">
        <v>169</v>
      </c>
      <c r="C18" s="49" t="str">
        <f t="shared" si="0"/>
        <v>남</v>
      </c>
      <c r="D18" s="119">
        <v>65</v>
      </c>
      <c r="E18" s="112">
        <v>35</v>
      </c>
      <c r="F18" s="119">
        <v>65</v>
      </c>
      <c r="G18" s="119">
        <v>70</v>
      </c>
      <c r="H18" s="119">
        <v>30</v>
      </c>
      <c r="I18" s="119">
        <v>265</v>
      </c>
      <c r="J18" s="120">
        <v>53</v>
      </c>
      <c r="K18" s="121">
        <v>28</v>
      </c>
      <c r="L18" s="110"/>
      <c r="M18" s="76" t="s">
        <v>179</v>
      </c>
      <c r="N18" s="97"/>
      <c r="O18" s="105" t="s">
        <v>52</v>
      </c>
      <c r="P18" s="32"/>
      <c r="S18" s="117">
        <v>1</v>
      </c>
      <c r="V18">
        <v>12</v>
      </c>
    </row>
    <row r="19" spans="1:22" ht="39" customHeight="1">
      <c r="A19" s="107">
        <v>8</v>
      </c>
      <c r="B19" s="116" t="s">
        <v>160</v>
      </c>
      <c r="C19" s="49" t="str">
        <f t="shared" si="0"/>
        <v>남</v>
      </c>
      <c r="D19" s="119">
        <v>45</v>
      </c>
      <c r="E19" s="119">
        <v>40</v>
      </c>
      <c r="F19" s="119">
        <v>70</v>
      </c>
      <c r="G19" s="119">
        <v>60</v>
      </c>
      <c r="H19" s="119">
        <v>45</v>
      </c>
      <c r="I19" s="119">
        <v>260</v>
      </c>
      <c r="J19" s="120">
        <v>52</v>
      </c>
      <c r="K19" s="121">
        <v>29</v>
      </c>
      <c r="L19" s="110"/>
      <c r="M19" s="76" t="s">
        <v>179</v>
      </c>
      <c r="N19" s="77" t="s">
        <v>178</v>
      </c>
      <c r="O19" s="122"/>
      <c r="P19" s="32"/>
      <c r="S19" s="117">
        <v>1</v>
      </c>
      <c r="V19">
        <v>13</v>
      </c>
    </row>
    <row r="20" spans="1:22" ht="39" customHeight="1">
      <c r="A20" s="108">
        <v>28</v>
      </c>
      <c r="B20" s="116" t="s">
        <v>173</v>
      </c>
      <c r="C20" s="49" t="str">
        <f t="shared" si="0"/>
        <v>남</v>
      </c>
      <c r="D20" s="119">
        <v>55</v>
      </c>
      <c r="E20" s="112">
        <v>20</v>
      </c>
      <c r="F20" s="119">
        <v>55</v>
      </c>
      <c r="G20" s="119">
        <v>70</v>
      </c>
      <c r="H20" s="119">
        <v>55</v>
      </c>
      <c r="I20" s="119">
        <v>255</v>
      </c>
      <c r="J20" s="120">
        <v>51</v>
      </c>
      <c r="K20" s="121">
        <v>30</v>
      </c>
      <c r="L20" s="110"/>
      <c r="M20" s="76" t="s">
        <v>179</v>
      </c>
      <c r="N20" s="77" t="s">
        <v>178</v>
      </c>
      <c r="O20" s="105" t="s">
        <v>52</v>
      </c>
      <c r="P20" s="32"/>
      <c r="S20" s="117">
        <v>1</v>
      </c>
      <c r="V20">
        <v>14</v>
      </c>
    </row>
    <row r="21" spans="1:22" ht="39" customHeight="1">
      <c r="A21" s="108">
        <v>15</v>
      </c>
      <c r="B21" s="116" t="s">
        <v>157</v>
      </c>
      <c r="C21" s="49" t="str">
        <f t="shared" si="0"/>
        <v>남</v>
      </c>
      <c r="D21" s="119">
        <v>60</v>
      </c>
      <c r="E21" s="112">
        <v>35</v>
      </c>
      <c r="F21" s="119">
        <v>60</v>
      </c>
      <c r="G21" s="119">
        <v>55</v>
      </c>
      <c r="H21" s="119">
        <v>35</v>
      </c>
      <c r="I21" s="119">
        <v>245</v>
      </c>
      <c r="J21" s="120">
        <v>49</v>
      </c>
      <c r="K21" s="121">
        <v>32</v>
      </c>
      <c r="L21" s="110"/>
      <c r="M21" s="76" t="s">
        <v>179</v>
      </c>
      <c r="N21" s="77" t="s">
        <v>178</v>
      </c>
      <c r="O21" s="105" t="s">
        <v>52</v>
      </c>
      <c r="P21" s="32"/>
      <c r="S21" s="117">
        <v>1</v>
      </c>
      <c r="V21">
        <v>15</v>
      </c>
    </row>
    <row r="22" spans="1:22" ht="39" customHeight="1">
      <c r="A22" s="108">
        <v>26</v>
      </c>
      <c r="B22" s="116" t="s">
        <v>174</v>
      </c>
      <c r="C22" s="49" t="str">
        <f t="shared" si="0"/>
        <v>여</v>
      </c>
      <c r="D22" s="109">
        <v>50</v>
      </c>
      <c r="E22" s="109">
        <v>55</v>
      </c>
      <c r="F22" s="109">
        <v>55</v>
      </c>
      <c r="G22" s="109">
        <v>70</v>
      </c>
      <c r="H22" s="112">
        <v>10</v>
      </c>
      <c r="I22" s="109">
        <v>240</v>
      </c>
      <c r="J22" s="111">
        <v>48</v>
      </c>
      <c r="K22" s="110">
        <v>37</v>
      </c>
      <c r="L22" s="110"/>
      <c r="M22" s="76" t="s">
        <v>179</v>
      </c>
      <c r="N22" s="77" t="s">
        <v>178</v>
      </c>
      <c r="O22" s="122"/>
      <c r="P22" s="32"/>
      <c r="S22" s="117">
        <v>2</v>
      </c>
      <c r="V22">
        <v>16</v>
      </c>
    </row>
    <row r="23" spans="1:22" ht="39" customHeight="1">
      <c r="A23" s="107">
        <v>14</v>
      </c>
      <c r="B23" s="116" t="s">
        <v>159</v>
      </c>
      <c r="C23" s="49" t="str">
        <f t="shared" si="0"/>
        <v>남</v>
      </c>
      <c r="D23" s="119">
        <v>55</v>
      </c>
      <c r="E23" s="112">
        <v>30</v>
      </c>
      <c r="F23" s="119">
        <v>55</v>
      </c>
      <c r="G23" s="119">
        <v>60</v>
      </c>
      <c r="H23" s="112">
        <v>35</v>
      </c>
      <c r="I23" s="119">
        <v>235</v>
      </c>
      <c r="J23" s="120">
        <v>47</v>
      </c>
      <c r="K23" s="121">
        <v>39</v>
      </c>
      <c r="L23" s="110"/>
      <c r="M23" s="76" t="s">
        <v>179</v>
      </c>
      <c r="N23" s="77" t="s">
        <v>178</v>
      </c>
      <c r="O23" s="105" t="s">
        <v>52</v>
      </c>
      <c r="P23" s="32"/>
      <c r="S23" s="117">
        <v>1</v>
      </c>
      <c r="V23">
        <v>17</v>
      </c>
    </row>
    <row r="24" spans="1:22" ht="39" customHeight="1">
      <c r="A24" s="108">
        <v>27</v>
      </c>
      <c r="B24" s="116" t="s">
        <v>158</v>
      </c>
      <c r="C24" s="49" t="str">
        <f t="shared" si="0"/>
        <v>여</v>
      </c>
      <c r="D24" s="112">
        <v>25</v>
      </c>
      <c r="E24" s="119">
        <v>55</v>
      </c>
      <c r="F24" s="119">
        <v>45</v>
      </c>
      <c r="G24" s="119">
        <v>50</v>
      </c>
      <c r="H24" s="119">
        <v>50</v>
      </c>
      <c r="I24" s="119">
        <v>225</v>
      </c>
      <c r="J24" s="120">
        <v>45</v>
      </c>
      <c r="K24" s="121">
        <v>45</v>
      </c>
      <c r="L24" s="110"/>
      <c r="M24" s="106"/>
      <c r="N24" s="77" t="s">
        <v>178</v>
      </c>
      <c r="O24" s="105" t="s">
        <v>52</v>
      </c>
      <c r="P24" s="32"/>
      <c r="S24" s="117">
        <v>2</v>
      </c>
      <c r="V24">
        <v>18</v>
      </c>
    </row>
    <row r="25" spans="1:22" ht="39" customHeight="1">
      <c r="A25" s="108">
        <v>30</v>
      </c>
      <c r="B25" s="116" t="s">
        <v>175</v>
      </c>
      <c r="C25" s="49" t="str">
        <f t="shared" si="0"/>
        <v>여</v>
      </c>
      <c r="D25" s="112">
        <v>25</v>
      </c>
      <c r="E25" s="119">
        <v>55</v>
      </c>
      <c r="F25" s="119">
        <v>45</v>
      </c>
      <c r="G25" s="119">
        <v>50</v>
      </c>
      <c r="H25" s="119">
        <v>50</v>
      </c>
      <c r="I25" s="119">
        <v>225</v>
      </c>
      <c r="J25" s="120">
        <v>45</v>
      </c>
      <c r="K25" s="121">
        <v>45</v>
      </c>
      <c r="L25" s="110"/>
      <c r="M25" s="106"/>
      <c r="N25" s="77" t="s">
        <v>178</v>
      </c>
      <c r="O25" s="105" t="s">
        <v>52</v>
      </c>
      <c r="P25" s="32"/>
      <c r="S25" s="117">
        <v>2</v>
      </c>
      <c r="V25">
        <v>19</v>
      </c>
    </row>
    <row r="26" spans="1:22" ht="39" customHeight="1">
      <c r="A26" s="107">
        <v>136</v>
      </c>
      <c r="B26" s="116" t="s">
        <v>162</v>
      </c>
      <c r="C26" s="49" t="str">
        <f t="shared" si="0"/>
        <v>여</v>
      </c>
      <c r="D26" s="112">
        <v>30</v>
      </c>
      <c r="E26" s="119">
        <v>40</v>
      </c>
      <c r="F26" s="112">
        <v>35</v>
      </c>
      <c r="G26" s="119">
        <v>55</v>
      </c>
      <c r="H26" s="119">
        <v>60</v>
      </c>
      <c r="I26" s="119">
        <v>220</v>
      </c>
      <c r="J26" s="120">
        <v>44</v>
      </c>
      <c r="K26" s="121">
        <v>48</v>
      </c>
      <c r="L26" s="110"/>
      <c r="M26" s="106"/>
      <c r="N26" s="97"/>
      <c r="O26" s="105" t="s">
        <v>52</v>
      </c>
      <c r="P26" s="32"/>
      <c r="S26" s="117">
        <v>2</v>
      </c>
      <c r="V26">
        <v>20</v>
      </c>
    </row>
    <row r="27" spans="1:22" ht="39" customHeight="1">
      <c r="A27" s="108">
        <v>72</v>
      </c>
      <c r="B27" s="116" t="s">
        <v>176</v>
      </c>
      <c r="C27" s="49" t="str">
        <f t="shared" si="0"/>
        <v>남</v>
      </c>
      <c r="D27" s="112">
        <v>35</v>
      </c>
      <c r="E27" s="118">
        <v>55</v>
      </c>
      <c r="F27" s="119">
        <v>40</v>
      </c>
      <c r="G27" s="119">
        <v>45</v>
      </c>
      <c r="H27" s="119">
        <v>40</v>
      </c>
      <c r="I27" s="119">
        <v>215</v>
      </c>
      <c r="J27" s="120">
        <v>43</v>
      </c>
      <c r="K27" s="121">
        <v>52</v>
      </c>
      <c r="L27" s="110"/>
      <c r="M27" s="106"/>
      <c r="N27" s="77" t="s">
        <v>178</v>
      </c>
      <c r="O27" s="105" t="s">
        <v>52</v>
      </c>
      <c r="P27" s="32"/>
      <c r="S27" s="117">
        <v>1</v>
      </c>
      <c r="V27">
        <v>21</v>
      </c>
    </row>
    <row r="28" spans="1:22" ht="39" customHeight="1">
      <c r="A28" s="107">
        <v>111</v>
      </c>
      <c r="B28" s="116" t="s">
        <v>171</v>
      </c>
      <c r="C28" s="49" t="str">
        <f>IF(S28=1,"남","여")</f>
        <v>남</v>
      </c>
      <c r="D28" s="109">
        <v>45</v>
      </c>
      <c r="E28" s="109">
        <v>50</v>
      </c>
      <c r="F28" s="109">
        <v>40</v>
      </c>
      <c r="G28" s="109">
        <v>40</v>
      </c>
      <c r="H28" s="112">
        <v>20</v>
      </c>
      <c r="I28" s="109">
        <v>195</v>
      </c>
      <c r="J28" s="111">
        <v>39</v>
      </c>
      <c r="K28" s="110">
        <v>64</v>
      </c>
      <c r="L28" s="110"/>
      <c r="M28" s="106"/>
      <c r="N28" s="97"/>
      <c r="O28" s="105" t="s">
        <v>52</v>
      </c>
      <c r="P28" s="32"/>
      <c r="S28" s="117">
        <v>1</v>
      </c>
      <c r="V28">
        <v>22</v>
      </c>
    </row>
    <row r="29" spans="1:22" ht="54">
      <c r="A29" s="107"/>
      <c r="B29" s="116" t="s">
        <v>185</v>
      </c>
      <c r="C29" s="49"/>
      <c r="D29" s="109"/>
      <c r="E29" s="109"/>
      <c r="F29" s="109"/>
      <c r="G29" s="109"/>
      <c r="H29" s="119"/>
      <c r="I29" s="119"/>
      <c r="J29" s="111"/>
      <c r="K29" s="110"/>
      <c r="L29" s="110"/>
      <c r="M29" s="106"/>
      <c r="N29" s="97"/>
      <c r="O29" s="122"/>
    </row>
    <row r="30" spans="1:22" ht="54">
      <c r="A30" s="107"/>
      <c r="B30" s="116"/>
      <c r="C30" s="49"/>
      <c r="D30" s="109"/>
      <c r="E30" s="109"/>
      <c r="F30" s="109"/>
      <c r="G30" s="109"/>
      <c r="H30" s="119"/>
      <c r="I30" s="119"/>
      <c r="J30" s="111"/>
      <c r="K30" s="110"/>
      <c r="L30" s="110"/>
      <c r="M30" s="106"/>
      <c r="N30" s="97"/>
      <c r="O30" s="122"/>
    </row>
    <row r="31" spans="1:22" ht="54">
      <c r="A31" s="107"/>
      <c r="B31" s="116"/>
      <c r="C31" s="49"/>
      <c r="D31" s="109"/>
      <c r="E31" s="109"/>
      <c r="F31" s="109"/>
      <c r="G31" s="109"/>
      <c r="H31" s="119"/>
      <c r="I31" s="119"/>
      <c r="J31" s="111"/>
      <c r="K31" s="110"/>
      <c r="L31" s="110"/>
      <c r="M31" s="106"/>
      <c r="N31" s="97"/>
      <c r="O31" s="122"/>
    </row>
    <row r="32" spans="1:22" ht="54">
      <c r="A32" s="107"/>
      <c r="B32" s="116"/>
      <c r="C32" s="49"/>
      <c r="D32" s="109"/>
      <c r="E32" s="109"/>
      <c r="F32" s="109"/>
      <c r="G32" s="109"/>
      <c r="H32" s="119"/>
      <c r="I32" s="119"/>
      <c r="J32" s="111"/>
      <c r="K32" s="110"/>
      <c r="L32" s="110"/>
      <c r="M32" s="106"/>
      <c r="N32" s="97"/>
      <c r="O32" s="122"/>
    </row>
    <row r="33" spans="1:15" ht="54">
      <c r="A33" s="107"/>
      <c r="B33" s="116"/>
      <c r="C33" s="49"/>
      <c r="D33" s="109"/>
      <c r="E33" s="109"/>
      <c r="F33" s="109"/>
      <c r="G33" s="109"/>
      <c r="H33" s="119"/>
      <c r="I33" s="119"/>
      <c r="J33" s="111"/>
      <c r="K33" s="110"/>
      <c r="L33" s="110"/>
      <c r="M33" s="106"/>
      <c r="N33" s="97"/>
      <c r="O33" s="122"/>
    </row>
    <row r="34" spans="1:15" ht="54">
      <c r="A34" s="107"/>
      <c r="B34" s="116"/>
      <c r="C34" s="49"/>
      <c r="D34" s="109"/>
      <c r="E34" s="109"/>
      <c r="F34" s="109"/>
      <c r="G34" s="109"/>
      <c r="H34" s="119"/>
      <c r="I34" s="119"/>
      <c r="J34" s="111"/>
      <c r="K34" s="110"/>
      <c r="L34" s="110"/>
      <c r="M34" s="106"/>
      <c r="N34" s="97"/>
      <c r="O34" s="122"/>
    </row>
    <row r="35" spans="1:15" ht="54">
      <c r="A35" s="107"/>
      <c r="B35" s="116"/>
      <c r="C35" s="49"/>
      <c r="D35" s="109"/>
      <c r="E35" s="109"/>
      <c r="F35" s="109"/>
      <c r="G35" s="109"/>
      <c r="H35" s="119"/>
      <c r="I35" s="119"/>
      <c r="J35" s="111"/>
      <c r="K35" s="110"/>
      <c r="L35" s="110"/>
      <c r="M35" s="106"/>
      <c r="N35" s="97"/>
      <c r="O35" s="122"/>
    </row>
    <row r="36" spans="1:15" ht="54">
      <c r="A36" s="107"/>
      <c r="B36" s="116"/>
      <c r="C36" s="49"/>
      <c r="D36" s="109"/>
      <c r="E36" s="109"/>
      <c r="F36" s="109"/>
      <c r="G36" s="109"/>
      <c r="H36" s="119"/>
      <c r="I36" s="119"/>
      <c r="J36" s="111"/>
      <c r="K36" s="110"/>
      <c r="L36" s="110"/>
      <c r="M36" s="106"/>
      <c r="N36" s="97"/>
      <c r="O36" s="122"/>
    </row>
    <row r="37" spans="1:15" ht="54">
      <c r="A37" s="107"/>
      <c r="B37" s="116"/>
      <c r="C37" s="49"/>
      <c r="D37" s="109"/>
      <c r="E37" s="109"/>
      <c r="F37" s="109"/>
      <c r="G37" s="109"/>
      <c r="H37" s="119"/>
      <c r="I37" s="119"/>
      <c r="J37" s="111"/>
      <c r="K37" s="110"/>
      <c r="L37" s="110"/>
      <c r="M37" s="106"/>
      <c r="N37" s="97"/>
      <c r="O37" s="122"/>
    </row>
  </sheetData>
  <autoFilter ref="A6:O28">
    <sortState ref="A7:O105">
      <sortCondition ref="K6:K105"/>
    </sortState>
  </autoFilter>
  <mergeCells count="5">
    <mergeCell ref="A2:O2"/>
    <mergeCell ref="A4:D4"/>
    <mergeCell ref="E4:G4"/>
    <mergeCell ref="J4:L4"/>
    <mergeCell ref="M4:O4"/>
  </mergeCells>
  <phoneticPr fontId="3" type="noConversion"/>
  <printOptions horizontalCentered="1" verticalCentered="1"/>
  <pageMargins left="0" right="0" top="0" bottom="0" header="0" footer="0"/>
  <pageSetup paperSize="8" scale="98" orientation="landscape" r:id="rId1"/>
  <rowBreaks count="1" manualBreakCount="1">
    <brk id="2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O50"/>
  <sheetViews>
    <sheetView workbookViewId="0">
      <selection activeCell="I30" sqref="I30"/>
    </sheetView>
  </sheetViews>
  <sheetFormatPr defaultRowHeight="26.25"/>
  <cols>
    <col min="1" max="1" width="8" style="43" customWidth="1"/>
    <col min="2" max="2" width="5.25" style="45" customWidth="1"/>
    <col min="3" max="3" width="5.875" style="94" customWidth="1"/>
    <col min="4" max="10" width="6.625" style="42" customWidth="1"/>
    <col min="11" max="11" width="6.375" style="34" customWidth="1"/>
    <col min="12" max="12" width="9.5" style="45" customWidth="1"/>
    <col min="13" max="14" width="9.5" style="44" customWidth="1"/>
    <col min="15" max="15" width="9.5" style="34" customWidth="1"/>
  </cols>
  <sheetData>
    <row r="1" spans="1:15" s="41" customFormat="1" ht="46.5" customHeight="1">
      <c r="A1" s="232" t="s">
        <v>56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</row>
    <row r="2" spans="1:15" ht="20.25">
      <c r="A2" s="50"/>
      <c r="B2" s="50"/>
      <c r="C2" s="93"/>
      <c r="D2" s="50"/>
      <c r="E2" s="50"/>
      <c r="F2" s="50"/>
      <c r="G2" s="50"/>
      <c r="H2" s="50"/>
      <c r="I2" s="50"/>
      <c r="J2" s="50"/>
      <c r="K2" s="51"/>
      <c r="L2" s="50"/>
      <c r="M2" s="50"/>
      <c r="N2" s="50"/>
      <c r="O2" s="50"/>
    </row>
    <row r="3" spans="1:15" s="43" customFormat="1" ht="27" customHeight="1">
      <c r="A3" s="234" t="s">
        <v>57</v>
      </c>
      <c r="B3" s="234"/>
      <c r="C3" s="234"/>
      <c r="D3" s="234"/>
      <c r="E3" s="235"/>
      <c r="F3" s="236">
        <v>41418</v>
      </c>
      <c r="G3" s="237"/>
      <c r="H3" s="237"/>
      <c r="I3" s="237"/>
      <c r="J3" s="33"/>
      <c r="K3" s="52"/>
      <c r="L3" s="53"/>
      <c r="M3" s="53"/>
      <c r="N3" s="53"/>
      <c r="O3" s="54"/>
    </row>
    <row r="4" spans="1:15" ht="10.5" customHeight="1">
      <c r="A4" s="35"/>
      <c r="B4" s="35"/>
      <c r="D4" s="46"/>
      <c r="E4" s="47"/>
      <c r="F4" s="19"/>
      <c r="G4" s="19"/>
      <c r="H4" s="18"/>
      <c r="I4" s="55"/>
      <c r="J4" s="55"/>
      <c r="K4" s="52"/>
      <c r="L4" s="55"/>
      <c r="M4" s="55"/>
      <c r="N4" s="55"/>
      <c r="O4" s="56"/>
    </row>
    <row r="5" spans="1:15" s="35" customFormat="1" ht="40.5" customHeight="1">
      <c r="A5" s="79" t="s">
        <v>66</v>
      </c>
      <c r="B5" s="79"/>
      <c r="C5" s="95" t="s">
        <v>150</v>
      </c>
      <c r="D5" s="57" t="s">
        <v>67</v>
      </c>
      <c r="E5" s="57" t="s">
        <v>68</v>
      </c>
      <c r="F5" s="57" t="s">
        <v>69</v>
      </c>
      <c r="G5" s="57" t="s">
        <v>70</v>
      </c>
      <c r="H5" s="57" t="s">
        <v>71</v>
      </c>
      <c r="I5" s="58" t="s">
        <v>72</v>
      </c>
      <c r="J5" s="58" t="s">
        <v>73</v>
      </c>
      <c r="K5" s="59" t="s">
        <v>74</v>
      </c>
      <c r="L5" s="60" t="s">
        <v>75</v>
      </c>
      <c r="M5" s="233" t="s">
        <v>76</v>
      </c>
      <c r="N5" s="233"/>
      <c r="O5" s="80" t="s">
        <v>77</v>
      </c>
    </row>
    <row r="6" spans="1:15" ht="28.5" customHeight="1">
      <c r="A6" s="81" t="s">
        <v>78</v>
      </c>
      <c r="B6" s="74" t="s">
        <v>63</v>
      </c>
      <c r="C6" s="96" t="s">
        <v>36</v>
      </c>
      <c r="D6" s="74">
        <v>90</v>
      </c>
      <c r="E6" s="74">
        <v>65</v>
      </c>
      <c r="F6" s="74">
        <v>90</v>
      </c>
      <c r="G6" s="74">
        <v>85</v>
      </c>
      <c r="H6" s="74">
        <v>90</v>
      </c>
      <c r="I6" s="74">
        <v>420</v>
      </c>
      <c r="J6" s="82">
        <v>84</v>
      </c>
      <c r="K6" s="75">
        <v>1</v>
      </c>
      <c r="L6" s="83" t="s">
        <v>79</v>
      </c>
      <c r="M6" s="84" t="s">
        <v>80</v>
      </c>
      <c r="N6" s="61" t="s">
        <v>81</v>
      </c>
      <c r="O6" s="78" t="s">
        <v>82</v>
      </c>
    </row>
    <row r="7" spans="1:15" ht="28.5" customHeight="1">
      <c r="A7" s="81" t="s">
        <v>83</v>
      </c>
      <c r="B7" s="74" t="s">
        <v>64</v>
      </c>
      <c r="C7" s="96" t="s">
        <v>28</v>
      </c>
      <c r="D7" s="74">
        <v>100</v>
      </c>
      <c r="E7" s="74">
        <v>85</v>
      </c>
      <c r="F7" s="74">
        <v>85</v>
      </c>
      <c r="G7" s="74">
        <v>70</v>
      </c>
      <c r="H7" s="74">
        <v>70</v>
      </c>
      <c r="I7" s="74">
        <v>410</v>
      </c>
      <c r="J7" s="82">
        <v>82</v>
      </c>
      <c r="K7" s="75">
        <v>2</v>
      </c>
      <c r="L7" s="85" t="s">
        <v>84</v>
      </c>
      <c r="M7" s="84" t="s">
        <v>80</v>
      </c>
      <c r="N7" s="61" t="s">
        <v>81</v>
      </c>
      <c r="O7" s="40" t="s">
        <v>85</v>
      </c>
    </row>
    <row r="8" spans="1:15" ht="28.5" customHeight="1">
      <c r="A8" s="81" t="s">
        <v>86</v>
      </c>
      <c r="B8" s="74" t="s">
        <v>64</v>
      </c>
      <c r="C8" s="96" t="s">
        <v>30</v>
      </c>
      <c r="D8" s="74">
        <v>90</v>
      </c>
      <c r="E8" s="74">
        <v>50</v>
      </c>
      <c r="F8" s="74">
        <v>95</v>
      </c>
      <c r="G8" s="74">
        <v>80</v>
      </c>
      <c r="H8" s="74">
        <v>85</v>
      </c>
      <c r="I8" s="74">
        <v>400</v>
      </c>
      <c r="J8" s="82">
        <v>80</v>
      </c>
      <c r="K8" s="75">
        <v>3</v>
      </c>
      <c r="L8" s="85" t="s">
        <v>87</v>
      </c>
      <c r="M8" s="84" t="s">
        <v>80</v>
      </c>
      <c r="N8" s="61" t="s">
        <v>81</v>
      </c>
      <c r="O8" s="40" t="s">
        <v>85</v>
      </c>
    </row>
    <row r="9" spans="1:15" ht="28.5" customHeight="1">
      <c r="A9" s="81" t="s">
        <v>78</v>
      </c>
      <c r="B9" s="74" t="s">
        <v>64</v>
      </c>
      <c r="C9" s="96" t="s">
        <v>43</v>
      </c>
      <c r="D9" s="74">
        <v>85</v>
      </c>
      <c r="E9" s="74">
        <v>75</v>
      </c>
      <c r="F9" s="74">
        <v>85</v>
      </c>
      <c r="G9" s="74">
        <v>85</v>
      </c>
      <c r="H9" s="74">
        <v>60</v>
      </c>
      <c r="I9" s="74">
        <v>390</v>
      </c>
      <c r="J9" s="82">
        <v>78</v>
      </c>
      <c r="K9" s="75">
        <v>4</v>
      </c>
      <c r="L9" s="83" t="s">
        <v>79</v>
      </c>
      <c r="M9" s="84" t="s">
        <v>80</v>
      </c>
      <c r="N9" s="61" t="s">
        <v>81</v>
      </c>
      <c r="O9" s="86" t="s">
        <v>88</v>
      </c>
    </row>
    <row r="10" spans="1:15" ht="28.5" customHeight="1">
      <c r="A10" s="81" t="s">
        <v>89</v>
      </c>
      <c r="B10" s="74" t="s">
        <v>64</v>
      </c>
      <c r="C10" s="96" t="s">
        <v>31</v>
      </c>
      <c r="D10" s="74">
        <v>70</v>
      </c>
      <c r="E10" s="74">
        <v>70</v>
      </c>
      <c r="F10" s="74">
        <v>95</v>
      </c>
      <c r="G10" s="74">
        <v>85</v>
      </c>
      <c r="H10" s="74">
        <v>65</v>
      </c>
      <c r="I10" s="74">
        <v>385</v>
      </c>
      <c r="J10" s="82">
        <v>77</v>
      </c>
      <c r="K10" s="75">
        <v>6</v>
      </c>
      <c r="L10" s="85" t="s">
        <v>90</v>
      </c>
      <c r="M10" s="84" t="s">
        <v>80</v>
      </c>
      <c r="N10" s="61" t="s">
        <v>81</v>
      </c>
      <c r="O10" s="86" t="s">
        <v>88</v>
      </c>
    </row>
    <row r="11" spans="1:15" ht="28.5" customHeight="1">
      <c r="A11" s="81" t="s">
        <v>83</v>
      </c>
      <c r="B11" s="74" t="s">
        <v>64</v>
      </c>
      <c r="C11" s="96" t="s">
        <v>27</v>
      </c>
      <c r="D11" s="74">
        <v>70</v>
      </c>
      <c r="E11" s="74">
        <v>80</v>
      </c>
      <c r="F11" s="74">
        <v>90</v>
      </c>
      <c r="G11" s="74">
        <v>70</v>
      </c>
      <c r="H11" s="74">
        <v>75</v>
      </c>
      <c r="I11" s="74">
        <v>385</v>
      </c>
      <c r="J11" s="82">
        <v>77</v>
      </c>
      <c r="K11" s="75">
        <v>6</v>
      </c>
      <c r="L11" s="85" t="s">
        <v>84</v>
      </c>
      <c r="M11" s="84" t="s">
        <v>80</v>
      </c>
      <c r="N11" s="61" t="s">
        <v>81</v>
      </c>
      <c r="O11" s="86" t="s">
        <v>88</v>
      </c>
    </row>
    <row r="12" spans="1:15" ht="28.5" customHeight="1">
      <c r="A12" s="81" t="s">
        <v>83</v>
      </c>
      <c r="B12" s="74" t="s">
        <v>64</v>
      </c>
      <c r="C12" s="96" t="s">
        <v>46</v>
      </c>
      <c r="D12" s="74">
        <v>70</v>
      </c>
      <c r="E12" s="74">
        <v>40</v>
      </c>
      <c r="F12" s="74">
        <v>95</v>
      </c>
      <c r="G12" s="74">
        <v>95</v>
      </c>
      <c r="H12" s="74">
        <v>85</v>
      </c>
      <c r="I12" s="74">
        <v>385</v>
      </c>
      <c r="J12" s="82">
        <v>77</v>
      </c>
      <c r="K12" s="75">
        <v>6</v>
      </c>
      <c r="L12" s="83" t="s">
        <v>79</v>
      </c>
      <c r="M12" s="84" t="s">
        <v>80</v>
      </c>
      <c r="N12" s="61" t="s">
        <v>81</v>
      </c>
      <c r="O12" s="86" t="s">
        <v>88</v>
      </c>
    </row>
    <row r="13" spans="1:15" ht="28.5" customHeight="1">
      <c r="A13" s="81" t="s">
        <v>91</v>
      </c>
      <c r="B13" s="74" t="s">
        <v>63</v>
      </c>
      <c r="C13" s="96" t="s">
        <v>58</v>
      </c>
      <c r="D13" s="74">
        <v>85</v>
      </c>
      <c r="E13" s="74">
        <v>50</v>
      </c>
      <c r="F13" s="74">
        <v>100</v>
      </c>
      <c r="G13" s="74">
        <v>75</v>
      </c>
      <c r="H13" s="74">
        <v>75</v>
      </c>
      <c r="I13" s="74">
        <v>385</v>
      </c>
      <c r="J13" s="82">
        <v>77</v>
      </c>
      <c r="K13" s="75">
        <v>6</v>
      </c>
      <c r="L13" s="85" t="s">
        <v>92</v>
      </c>
      <c r="M13" s="84" t="s">
        <v>80</v>
      </c>
      <c r="N13" s="61" t="s">
        <v>81</v>
      </c>
      <c r="O13" s="86" t="s">
        <v>88</v>
      </c>
    </row>
    <row r="14" spans="1:15" ht="28.5" customHeight="1">
      <c r="A14" s="81" t="s">
        <v>93</v>
      </c>
      <c r="B14" s="74" t="s">
        <v>64</v>
      </c>
      <c r="C14" s="96" t="s">
        <v>48</v>
      </c>
      <c r="D14" s="74">
        <v>85</v>
      </c>
      <c r="E14" s="74">
        <v>65</v>
      </c>
      <c r="F14" s="74">
        <v>85</v>
      </c>
      <c r="G14" s="74">
        <v>65</v>
      </c>
      <c r="H14" s="74">
        <v>80</v>
      </c>
      <c r="I14" s="74">
        <v>380</v>
      </c>
      <c r="J14" s="82">
        <v>76</v>
      </c>
      <c r="K14" s="75">
        <v>11</v>
      </c>
      <c r="L14" s="85" t="s">
        <v>94</v>
      </c>
      <c r="M14" s="84" t="s">
        <v>80</v>
      </c>
      <c r="N14" s="61" t="s">
        <v>81</v>
      </c>
      <c r="O14" s="86" t="s">
        <v>95</v>
      </c>
    </row>
    <row r="15" spans="1:15" ht="28.5" customHeight="1">
      <c r="A15" s="81" t="s">
        <v>96</v>
      </c>
      <c r="B15" s="74" t="s">
        <v>64</v>
      </c>
      <c r="C15" s="96" t="s">
        <v>59</v>
      </c>
      <c r="D15" s="74">
        <v>80</v>
      </c>
      <c r="E15" s="74">
        <v>65</v>
      </c>
      <c r="F15" s="74">
        <v>85</v>
      </c>
      <c r="G15" s="74">
        <v>90</v>
      </c>
      <c r="H15" s="74">
        <v>60</v>
      </c>
      <c r="I15" s="74">
        <v>380</v>
      </c>
      <c r="J15" s="82">
        <v>76</v>
      </c>
      <c r="K15" s="75">
        <v>11</v>
      </c>
      <c r="L15" s="85" t="s">
        <v>94</v>
      </c>
      <c r="M15" s="84" t="s">
        <v>80</v>
      </c>
      <c r="N15" s="61" t="s">
        <v>81</v>
      </c>
      <c r="O15" s="78" t="s">
        <v>82</v>
      </c>
    </row>
    <row r="16" spans="1:15" ht="28.5" customHeight="1">
      <c r="A16" s="81" t="s">
        <v>97</v>
      </c>
      <c r="B16" s="74" t="s">
        <v>64</v>
      </c>
      <c r="C16" s="96" t="s">
        <v>49</v>
      </c>
      <c r="D16" s="74">
        <v>70</v>
      </c>
      <c r="E16" s="74">
        <v>80</v>
      </c>
      <c r="F16" s="74">
        <v>80</v>
      </c>
      <c r="G16" s="74">
        <v>65</v>
      </c>
      <c r="H16" s="74">
        <v>75</v>
      </c>
      <c r="I16" s="74">
        <v>370</v>
      </c>
      <c r="J16" s="82">
        <v>74</v>
      </c>
      <c r="K16" s="75">
        <v>17</v>
      </c>
      <c r="L16" s="85" t="s">
        <v>98</v>
      </c>
      <c r="M16" s="84" t="s">
        <v>80</v>
      </c>
      <c r="N16" s="61" t="s">
        <v>81</v>
      </c>
      <c r="O16" s="86" t="s">
        <v>95</v>
      </c>
    </row>
    <row r="17" spans="1:15" ht="28.5" customHeight="1">
      <c r="A17" s="81" t="s">
        <v>99</v>
      </c>
      <c r="B17" s="74" t="s">
        <v>64</v>
      </c>
      <c r="C17" s="96" t="s">
        <v>24</v>
      </c>
      <c r="D17" s="74">
        <v>75</v>
      </c>
      <c r="E17" s="74">
        <v>70</v>
      </c>
      <c r="F17" s="74">
        <v>65</v>
      </c>
      <c r="G17" s="74">
        <v>75</v>
      </c>
      <c r="H17" s="74">
        <v>75</v>
      </c>
      <c r="I17" s="74">
        <v>360</v>
      </c>
      <c r="J17" s="82">
        <v>72</v>
      </c>
      <c r="K17" s="75">
        <v>22</v>
      </c>
      <c r="L17" s="85" t="s">
        <v>84</v>
      </c>
      <c r="M17" s="84" t="s">
        <v>80</v>
      </c>
      <c r="N17" s="61" t="s">
        <v>81</v>
      </c>
      <c r="O17" s="86" t="s">
        <v>95</v>
      </c>
    </row>
    <row r="18" spans="1:15" ht="28.5" customHeight="1">
      <c r="A18" s="81" t="s">
        <v>96</v>
      </c>
      <c r="B18" s="74" t="s">
        <v>64</v>
      </c>
      <c r="C18" s="96" t="s">
        <v>24</v>
      </c>
      <c r="D18" s="74">
        <v>65</v>
      </c>
      <c r="E18" s="74">
        <v>55</v>
      </c>
      <c r="F18" s="74">
        <v>70</v>
      </c>
      <c r="G18" s="74">
        <v>90</v>
      </c>
      <c r="H18" s="74">
        <v>80</v>
      </c>
      <c r="I18" s="74">
        <v>360</v>
      </c>
      <c r="J18" s="82">
        <v>72</v>
      </c>
      <c r="K18" s="75">
        <v>22</v>
      </c>
      <c r="L18" s="87" t="s">
        <v>100</v>
      </c>
      <c r="M18" s="84" t="s">
        <v>80</v>
      </c>
      <c r="N18" s="61" t="s">
        <v>81</v>
      </c>
      <c r="O18" s="86" t="s">
        <v>95</v>
      </c>
    </row>
    <row r="19" spans="1:15" ht="28.5" customHeight="1">
      <c r="A19" s="81" t="s">
        <v>101</v>
      </c>
      <c r="B19" s="74" t="s">
        <v>64</v>
      </c>
      <c r="C19" s="96" t="s">
        <v>29</v>
      </c>
      <c r="D19" s="74">
        <v>50</v>
      </c>
      <c r="E19" s="74">
        <v>55</v>
      </c>
      <c r="F19" s="74">
        <v>95</v>
      </c>
      <c r="G19" s="74">
        <v>85</v>
      </c>
      <c r="H19" s="74">
        <v>75</v>
      </c>
      <c r="I19" s="74">
        <v>360</v>
      </c>
      <c r="J19" s="82">
        <v>72</v>
      </c>
      <c r="K19" s="75">
        <v>22</v>
      </c>
      <c r="L19" s="87" t="s">
        <v>102</v>
      </c>
      <c r="M19" s="84" t="s">
        <v>80</v>
      </c>
      <c r="N19" s="61" t="s">
        <v>81</v>
      </c>
      <c r="O19" s="78" t="s">
        <v>82</v>
      </c>
    </row>
    <row r="20" spans="1:15" ht="28.5" customHeight="1">
      <c r="A20" s="81" t="s">
        <v>103</v>
      </c>
      <c r="B20" s="74" t="s">
        <v>63</v>
      </c>
      <c r="C20" s="96" t="s">
        <v>33</v>
      </c>
      <c r="D20" s="74">
        <v>60</v>
      </c>
      <c r="E20" s="74">
        <v>75</v>
      </c>
      <c r="F20" s="74">
        <v>80</v>
      </c>
      <c r="G20" s="74">
        <v>75</v>
      </c>
      <c r="H20" s="74">
        <v>65</v>
      </c>
      <c r="I20" s="74">
        <v>355</v>
      </c>
      <c r="J20" s="82">
        <v>71</v>
      </c>
      <c r="K20" s="75">
        <v>25</v>
      </c>
      <c r="L20" s="85" t="s">
        <v>104</v>
      </c>
      <c r="M20" s="84" t="s">
        <v>80</v>
      </c>
      <c r="N20" s="61" t="s">
        <v>81</v>
      </c>
      <c r="O20" s="86"/>
    </row>
    <row r="21" spans="1:15" ht="28.5" customHeight="1">
      <c r="A21" s="81" t="s">
        <v>105</v>
      </c>
      <c r="B21" s="74" t="s">
        <v>64</v>
      </c>
      <c r="C21" s="96" t="s">
        <v>50</v>
      </c>
      <c r="D21" s="74">
        <v>65</v>
      </c>
      <c r="E21" s="74">
        <v>70</v>
      </c>
      <c r="F21" s="74">
        <v>85</v>
      </c>
      <c r="G21" s="74">
        <v>80</v>
      </c>
      <c r="H21" s="74">
        <v>55</v>
      </c>
      <c r="I21" s="74">
        <v>355</v>
      </c>
      <c r="J21" s="82">
        <v>71</v>
      </c>
      <c r="K21" s="75">
        <v>25</v>
      </c>
      <c r="L21" s="87" t="s">
        <v>106</v>
      </c>
      <c r="M21" s="84" t="s">
        <v>80</v>
      </c>
      <c r="N21" s="61" t="s">
        <v>81</v>
      </c>
      <c r="O21" s="86"/>
    </row>
    <row r="22" spans="1:15" ht="28.5" customHeight="1">
      <c r="A22" s="81" t="s">
        <v>107</v>
      </c>
      <c r="B22" s="74" t="s">
        <v>63</v>
      </c>
      <c r="C22" s="96" t="s">
        <v>39</v>
      </c>
      <c r="D22" s="74">
        <v>60</v>
      </c>
      <c r="E22" s="74">
        <v>65</v>
      </c>
      <c r="F22" s="74">
        <v>80</v>
      </c>
      <c r="G22" s="74">
        <v>70</v>
      </c>
      <c r="H22" s="74">
        <v>70</v>
      </c>
      <c r="I22" s="74">
        <v>345</v>
      </c>
      <c r="J22" s="82">
        <v>69</v>
      </c>
      <c r="K22" s="75">
        <v>30</v>
      </c>
      <c r="L22" s="87" t="s">
        <v>108</v>
      </c>
      <c r="M22" s="84" t="s">
        <v>80</v>
      </c>
      <c r="N22" s="61" t="s">
        <v>81</v>
      </c>
      <c r="O22" s="86"/>
    </row>
    <row r="23" spans="1:15" ht="28.5" customHeight="1">
      <c r="A23" s="81" t="s">
        <v>101</v>
      </c>
      <c r="B23" s="74" t="s">
        <v>64</v>
      </c>
      <c r="C23" s="96" t="s">
        <v>26</v>
      </c>
      <c r="D23" s="74">
        <v>60</v>
      </c>
      <c r="E23" s="74">
        <v>60</v>
      </c>
      <c r="F23" s="74">
        <v>95</v>
      </c>
      <c r="G23" s="74">
        <v>60</v>
      </c>
      <c r="H23" s="74">
        <v>70</v>
      </c>
      <c r="I23" s="74">
        <v>345</v>
      </c>
      <c r="J23" s="82">
        <v>69</v>
      </c>
      <c r="K23" s="75">
        <v>30</v>
      </c>
      <c r="L23" s="85" t="s">
        <v>109</v>
      </c>
      <c r="M23" s="84" t="s">
        <v>80</v>
      </c>
      <c r="N23" s="61" t="s">
        <v>81</v>
      </c>
      <c r="O23" s="86"/>
    </row>
    <row r="24" spans="1:15" ht="28.5" customHeight="1">
      <c r="A24" s="81" t="s">
        <v>107</v>
      </c>
      <c r="B24" s="74" t="s">
        <v>63</v>
      </c>
      <c r="C24" s="96" t="s">
        <v>60</v>
      </c>
      <c r="D24" s="74">
        <v>80</v>
      </c>
      <c r="E24" s="74">
        <v>60</v>
      </c>
      <c r="F24" s="74">
        <v>60</v>
      </c>
      <c r="G24" s="74">
        <v>75</v>
      </c>
      <c r="H24" s="74">
        <v>70</v>
      </c>
      <c r="I24" s="74">
        <v>345</v>
      </c>
      <c r="J24" s="82">
        <v>69</v>
      </c>
      <c r="K24" s="75">
        <v>30</v>
      </c>
      <c r="L24" s="85" t="s">
        <v>110</v>
      </c>
      <c r="M24" s="84" t="s">
        <v>80</v>
      </c>
      <c r="N24" s="61" t="s">
        <v>81</v>
      </c>
      <c r="O24" s="86"/>
    </row>
    <row r="25" spans="1:15" ht="28.5" customHeight="1">
      <c r="A25" s="81" t="s">
        <v>111</v>
      </c>
      <c r="B25" s="74" t="s">
        <v>64</v>
      </c>
      <c r="C25" s="96" t="s">
        <v>22</v>
      </c>
      <c r="D25" s="74">
        <v>65</v>
      </c>
      <c r="E25" s="74">
        <v>60</v>
      </c>
      <c r="F25" s="74">
        <v>85</v>
      </c>
      <c r="G25" s="74">
        <v>80</v>
      </c>
      <c r="H25" s="74">
        <v>55</v>
      </c>
      <c r="I25" s="74">
        <v>345</v>
      </c>
      <c r="J25" s="82">
        <v>69</v>
      </c>
      <c r="K25" s="75">
        <v>30</v>
      </c>
      <c r="L25" s="87" t="s">
        <v>112</v>
      </c>
      <c r="M25" s="84" t="s">
        <v>80</v>
      </c>
      <c r="N25" s="61" t="s">
        <v>81</v>
      </c>
      <c r="O25" s="86"/>
    </row>
    <row r="26" spans="1:15" ht="28.5" customHeight="1">
      <c r="A26" s="81" t="s">
        <v>113</v>
      </c>
      <c r="B26" s="74" t="s">
        <v>63</v>
      </c>
      <c r="C26" s="96" t="s">
        <v>32</v>
      </c>
      <c r="D26" s="74">
        <v>55</v>
      </c>
      <c r="E26" s="74">
        <v>65</v>
      </c>
      <c r="F26" s="74">
        <v>80</v>
      </c>
      <c r="G26" s="74">
        <v>80</v>
      </c>
      <c r="H26" s="74">
        <v>60</v>
      </c>
      <c r="I26" s="74">
        <v>340</v>
      </c>
      <c r="J26" s="82">
        <v>68</v>
      </c>
      <c r="K26" s="75">
        <v>35</v>
      </c>
      <c r="L26" s="87" t="s">
        <v>114</v>
      </c>
      <c r="M26" s="84" t="s">
        <v>80</v>
      </c>
      <c r="N26" s="61" t="s">
        <v>81</v>
      </c>
      <c r="O26" s="86"/>
    </row>
    <row r="27" spans="1:15" ht="28.5" customHeight="1">
      <c r="A27" s="81" t="s">
        <v>115</v>
      </c>
      <c r="B27" s="74" t="s">
        <v>63</v>
      </c>
      <c r="C27" s="96" t="s">
        <v>37</v>
      </c>
      <c r="D27" s="74">
        <v>85</v>
      </c>
      <c r="E27" s="74">
        <v>45</v>
      </c>
      <c r="F27" s="74">
        <v>75</v>
      </c>
      <c r="G27" s="74">
        <v>80</v>
      </c>
      <c r="H27" s="74">
        <v>55</v>
      </c>
      <c r="I27" s="74">
        <v>340</v>
      </c>
      <c r="J27" s="82">
        <v>68</v>
      </c>
      <c r="K27" s="75">
        <v>35</v>
      </c>
      <c r="L27" s="85" t="s">
        <v>116</v>
      </c>
      <c r="M27" s="84" t="s">
        <v>80</v>
      </c>
      <c r="N27" s="61" t="s">
        <v>81</v>
      </c>
      <c r="O27" s="88"/>
    </row>
    <row r="28" spans="1:15" ht="28.5" customHeight="1">
      <c r="A28" s="81" t="s">
        <v>117</v>
      </c>
      <c r="B28" s="74" t="s">
        <v>64</v>
      </c>
      <c r="C28" s="96" t="s">
        <v>61</v>
      </c>
      <c r="D28" s="74">
        <v>65</v>
      </c>
      <c r="E28" s="74">
        <v>60</v>
      </c>
      <c r="F28" s="74">
        <v>85</v>
      </c>
      <c r="G28" s="74">
        <v>60</v>
      </c>
      <c r="H28" s="74">
        <v>65</v>
      </c>
      <c r="I28" s="74">
        <v>335</v>
      </c>
      <c r="J28" s="82">
        <v>67</v>
      </c>
      <c r="K28" s="75">
        <v>38</v>
      </c>
      <c r="L28" s="87" t="s">
        <v>118</v>
      </c>
      <c r="M28" s="84" t="s">
        <v>80</v>
      </c>
      <c r="N28" s="61" t="s">
        <v>81</v>
      </c>
      <c r="O28" s="88"/>
    </row>
    <row r="29" spans="1:15" ht="28.5" customHeight="1">
      <c r="A29" s="81" t="s">
        <v>119</v>
      </c>
      <c r="B29" s="74" t="s">
        <v>63</v>
      </c>
      <c r="C29" s="96" t="s">
        <v>23</v>
      </c>
      <c r="D29" s="74">
        <v>50</v>
      </c>
      <c r="E29" s="74">
        <v>70</v>
      </c>
      <c r="F29" s="74">
        <v>90</v>
      </c>
      <c r="G29" s="74">
        <v>80</v>
      </c>
      <c r="H29" s="74">
        <v>35</v>
      </c>
      <c r="I29" s="74">
        <v>325</v>
      </c>
      <c r="J29" s="82">
        <v>65</v>
      </c>
      <c r="K29" s="75">
        <v>42</v>
      </c>
      <c r="L29" s="85" t="s">
        <v>84</v>
      </c>
      <c r="M29" s="84" t="s">
        <v>80</v>
      </c>
      <c r="N29" s="61" t="s">
        <v>81</v>
      </c>
      <c r="O29" s="88"/>
    </row>
    <row r="30" spans="1:15" ht="28.5" customHeight="1">
      <c r="A30" s="81" t="s">
        <v>120</v>
      </c>
      <c r="B30" s="74" t="s">
        <v>63</v>
      </c>
      <c r="C30" s="96" t="s">
        <v>45</v>
      </c>
      <c r="D30" s="74">
        <v>65</v>
      </c>
      <c r="E30" s="74">
        <v>45</v>
      </c>
      <c r="F30" s="74">
        <v>80</v>
      </c>
      <c r="G30" s="74">
        <v>70</v>
      </c>
      <c r="H30" s="74">
        <v>60</v>
      </c>
      <c r="I30" s="74">
        <v>320</v>
      </c>
      <c r="J30" s="82">
        <v>64</v>
      </c>
      <c r="K30" s="75">
        <v>45</v>
      </c>
      <c r="L30" s="87" t="s">
        <v>121</v>
      </c>
      <c r="M30" s="84" t="s">
        <v>80</v>
      </c>
      <c r="N30" s="89" t="s">
        <v>122</v>
      </c>
      <c r="O30" s="88"/>
    </row>
    <row r="31" spans="1:15" ht="28.5" customHeight="1">
      <c r="A31" s="81" t="s">
        <v>117</v>
      </c>
      <c r="B31" s="74" t="s">
        <v>64</v>
      </c>
      <c r="C31" s="96" t="s">
        <v>44</v>
      </c>
      <c r="D31" s="74">
        <v>60</v>
      </c>
      <c r="E31" s="74">
        <v>45</v>
      </c>
      <c r="F31" s="74">
        <v>75</v>
      </c>
      <c r="G31" s="74">
        <v>65</v>
      </c>
      <c r="H31" s="74">
        <v>65</v>
      </c>
      <c r="I31" s="74">
        <v>310</v>
      </c>
      <c r="J31" s="82">
        <v>62</v>
      </c>
      <c r="K31" s="75">
        <v>49</v>
      </c>
      <c r="L31" s="85" t="s">
        <v>123</v>
      </c>
      <c r="M31" s="84" t="s">
        <v>80</v>
      </c>
      <c r="N31" s="89" t="s">
        <v>122</v>
      </c>
      <c r="O31" s="88"/>
    </row>
    <row r="32" spans="1:15" ht="28.5" customHeight="1">
      <c r="A32" s="81" t="s">
        <v>124</v>
      </c>
      <c r="B32" s="74" t="s">
        <v>64</v>
      </c>
      <c r="C32" s="96" t="s">
        <v>47</v>
      </c>
      <c r="D32" s="74">
        <v>55</v>
      </c>
      <c r="E32" s="90">
        <v>35</v>
      </c>
      <c r="F32" s="74">
        <v>65</v>
      </c>
      <c r="G32" s="74">
        <v>80</v>
      </c>
      <c r="H32" s="74">
        <v>50</v>
      </c>
      <c r="I32" s="74">
        <v>285</v>
      </c>
      <c r="J32" s="82">
        <v>57</v>
      </c>
      <c r="K32" s="75">
        <v>62</v>
      </c>
      <c r="L32" s="87" t="s">
        <v>125</v>
      </c>
      <c r="M32" s="91" t="s">
        <v>126</v>
      </c>
      <c r="N32" s="89" t="s">
        <v>122</v>
      </c>
      <c r="O32" s="62" t="s">
        <v>52</v>
      </c>
    </row>
    <row r="33" spans="1:15" ht="28.5" customHeight="1">
      <c r="A33" s="81" t="s">
        <v>113</v>
      </c>
      <c r="B33" s="74" t="s">
        <v>63</v>
      </c>
      <c r="C33" s="96" t="s">
        <v>40</v>
      </c>
      <c r="D33" s="74">
        <v>75</v>
      </c>
      <c r="E33" s="74">
        <v>40</v>
      </c>
      <c r="F33" s="90">
        <v>30</v>
      </c>
      <c r="G33" s="74">
        <v>75</v>
      </c>
      <c r="H33" s="74">
        <v>60</v>
      </c>
      <c r="I33" s="74">
        <v>280</v>
      </c>
      <c r="J33" s="82">
        <v>56</v>
      </c>
      <c r="K33" s="75">
        <v>65</v>
      </c>
      <c r="L33" s="87" t="s">
        <v>127</v>
      </c>
      <c r="M33" s="91" t="s">
        <v>126</v>
      </c>
      <c r="N33" s="89" t="s">
        <v>122</v>
      </c>
      <c r="O33" s="62" t="s">
        <v>52</v>
      </c>
    </row>
    <row r="34" spans="1:15" ht="28.5" customHeight="1">
      <c r="A34" s="81" t="s">
        <v>83</v>
      </c>
      <c r="B34" s="74" t="s">
        <v>64</v>
      </c>
      <c r="C34" s="96" t="s">
        <v>62</v>
      </c>
      <c r="D34" s="74">
        <v>40</v>
      </c>
      <c r="E34" s="74">
        <v>45</v>
      </c>
      <c r="F34" s="74">
        <v>70</v>
      </c>
      <c r="G34" s="74">
        <v>60</v>
      </c>
      <c r="H34" s="74">
        <v>60</v>
      </c>
      <c r="I34" s="74">
        <v>275</v>
      </c>
      <c r="J34" s="82">
        <v>55</v>
      </c>
      <c r="K34" s="75">
        <v>69</v>
      </c>
      <c r="L34" s="83" t="s">
        <v>79</v>
      </c>
      <c r="M34" s="91" t="s">
        <v>126</v>
      </c>
      <c r="N34" s="89" t="s">
        <v>122</v>
      </c>
      <c r="O34" s="40"/>
    </row>
    <row r="35" spans="1:15" ht="28.5" customHeight="1">
      <c r="A35" s="81" t="s">
        <v>128</v>
      </c>
      <c r="B35" s="74" t="s">
        <v>64</v>
      </c>
      <c r="C35" s="96" t="s">
        <v>38</v>
      </c>
      <c r="D35" s="74">
        <v>45</v>
      </c>
      <c r="E35" s="74">
        <v>50</v>
      </c>
      <c r="F35" s="74">
        <v>55</v>
      </c>
      <c r="G35" s="74">
        <v>75</v>
      </c>
      <c r="H35" s="74">
        <v>50</v>
      </c>
      <c r="I35" s="74">
        <v>275</v>
      </c>
      <c r="J35" s="82">
        <v>55</v>
      </c>
      <c r="K35" s="75">
        <v>69</v>
      </c>
      <c r="L35" s="85" t="s">
        <v>129</v>
      </c>
      <c r="M35" s="91" t="s">
        <v>126</v>
      </c>
      <c r="N35" s="89" t="s">
        <v>122</v>
      </c>
      <c r="O35" s="40"/>
    </row>
    <row r="36" spans="1:15" ht="28.5" customHeight="1">
      <c r="A36" s="81" t="s">
        <v>89</v>
      </c>
      <c r="B36" s="74" t="s">
        <v>64</v>
      </c>
      <c r="C36" s="96" t="s">
        <v>34</v>
      </c>
      <c r="D36" s="74">
        <v>50</v>
      </c>
      <c r="E36" s="90">
        <v>30</v>
      </c>
      <c r="F36" s="74">
        <v>85</v>
      </c>
      <c r="G36" s="74">
        <v>50</v>
      </c>
      <c r="H36" s="74">
        <v>55</v>
      </c>
      <c r="I36" s="74">
        <v>270</v>
      </c>
      <c r="J36" s="82">
        <v>54</v>
      </c>
      <c r="K36" s="75">
        <v>72</v>
      </c>
      <c r="L36" s="87" t="s">
        <v>112</v>
      </c>
      <c r="M36" s="91" t="s">
        <v>126</v>
      </c>
      <c r="N36" s="89" t="s">
        <v>122</v>
      </c>
      <c r="O36" s="62" t="s">
        <v>52</v>
      </c>
    </row>
    <row r="37" spans="1:15" ht="28.5" customHeight="1">
      <c r="A37" s="81" t="s">
        <v>130</v>
      </c>
      <c r="B37" s="74" t="s">
        <v>64</v>
      </c>
      <c r="C37" s="96" t="s">
        <v>51</v>
      </c>
      <c r="D37" s="74">
        <v>45</v>
      </c>
      <c r="E37" s="74">
        <v>55</v>
      </c>
      <c r="F37" s="74">
        <v>55</v>
      </c>
      <c r="G37" s="74">
        <v>60</v>
      </c>
      <c r="H37" s="74">
        <v>45</v>
      </c>
      <c r="I37" s="74">
        <v>260</v>
      </c>
      <c r="J37" s="82">
        <v>52</v>
      </c>
      <c r="K37" s="75">
        <v>79</v>
      </c>
      <c r="L37" s="87" t="s">
        <v>131</v>
      </c>
      <c r="M37" s="91" t="s">
        <v>126</v>
      </c>
      <c r="N37" s="89" t="s">
        <v>122</v>
      </c>
      <c r="O37" s="40"/>
    </row>
    <row r="38" spans="1:15" ht="28.5" customHeight="1">
      <c r="A38" s="81" t="s">
        <v>107</v>
      </c>
      <c r="B38" s="74" t="s">
        <v>64</v>
      </c>
      <c r="C38" s="96" t="s">
        <v>42</v>
      </c>
      <c r="D38" s="74">
        <v>50</v>
      </c>
      <c r="E38" s="74">
        <v>45</v>
      </c>
      <c r="F38" s="74">
        <v>50</v>
      </c>
      <c r="G38" s="74">
        <v>50</v>
      </c>
      <c r="H38" s="74">
        <v>55</v>
      </c>
      <c r="I38" s="74">
        <v>250</v>
      </c>
      <c r="J38" s="82">
        <v>50</v>
      </c>
      <c r="K38" s="75">
        <v>86</v>
      </c>
      <c r="L38" s="85" t="s">
        <v>132</v>
      </c>
      <c r="M38" s="91" t="s">
        <v>126</v>
      </c>
      <c r="N38" s="89" t="s">
        <v>122</v>
      </c>
      <c r="O38" s="40"/>
    </row>
    <row r="39" spans="1:15" ht="28.5" customHeight="1">
      <c r="A39" s="81" t="s">
        <v>133</v>
      </c>
      <c r="B39" s="74" t="s">
        <v>64</v>
      </c>
      <c r="C39" s="96" t="s">
        <v>41</v>
      </c>
      <c r="D39" s="74">
        <v>40</v>
      </c>
      <c r="E39" s="90">
        <v>25</v>
      </c>
      <c r="F39" s="74">
        <v>50</v>
      </c>
      <c r="G39" s="74">
        <v>65</v>
      </c>
      <c r="H39" s="74">
        <v>40</v>
      </c>
      <c r="I39" s="74">
        <v>220</v>
      </c>
      <c r="J39" s="82">
        <v>44</v>
      </c>
      <c r="K39" s="75">
        <v>116</v>
      </c>
      <c r="L39" s="85" t="s">
        <v>134</v>
      </c>
      <c r="M39" s="91" t="s">
        <v>126</v>
      </c>
      <c r="N39" s="89" t="s">
        <v>122</v>
      </c>
      <c r="O39" s="62" t="s">
        <v>52</v>
      </c>
    </row>
    <row r="40" spans="1:15" ht="28.5" customHeight="1">
      <c r="A40" s="81" t="s">
        <v>135</v>
      </c>
      <c r="B40" s="74" t="s">
        <v>64</v>
      </c>
      <c r="C40" s="96" t="s">
        <v>25</v>
      </c>
      <c r="D40" s="90">
        <v>35</v>
      </c>
      <c r="E40" s="90">
        <v>20</v>
      </c>
      <c r="F40" s="74">
        <v>55</v>
      </c>
      <c r="G40" s="74">
        <v>60</v>
      </c>
      <c r="H40" s="74">
        <v>45</v>
      </c>
      <c r="I40" s="74">
        <v>215</v>
      </c>
      <c r="J40" s="82">
        <v>43</v>
      </c>
      <c r="K40" s="75">
        <v>123</v>
      </c>
      <c r="L40" s="87" t="s">
        <v>136</v>
      </c>
      <c r="M40" s="91" t="s">
        <v>126</v>
      </c>
      <c r="N40" s="89" t="s">
        <v>122</v>
      </c>
      <c r="O40" s="62" t="s">
        <v>52</v>
      </c>
    </row>
    <row r="41" spans="1:15" ht="28.5" customHeight="1">
      <c r="A41" s="81" t="s">
        <v>137</v>
      </c>
      <c r="B41" s="74" t="s">
        <v>63</v>
      </c>
      <c r="C41" s="96" t="s">
        <v>35</v>
      </c>
      <c r="D41" s="74">
        <v>65</v>
      </c>
      <c r="E41" s="90">
        <v>25</v>
      </c>
      <c r="F41" s="74">
        <v>55</v>
      </c>
      <c r="G41" s="90">
        <v>25</v>
      </c>
      <c r="H41" s="74">
        <v>35</v>
      </c>
      <c r="I41" s="74">
        <v>205</v>
      </c>
      <c r="J41" s="82">
        <v>41</v>
      </c>
      <c r="K41" s="75">
        <v>133</v>
      </c>
      <c r="L41" s="83" t="s">
        <v>79</v>
      </c>
      <c r="M41" s="91" t="s">
        <v>126</v>
      </c>
      <c r="N41" s="89" t="s">
        <v>122</v>
      </c>
      <c r="O41" s="62" t="s">
        <v>52</v>
      </c>
    </row>
    <row r="42" spans="1:15" ht="28.5" customHeight="1">
      <c r="A42" s="92" t="s">
        <v>138</v>
      </c>
      <c r="B42" s="48" t="s">
        <v>64</v>
      </c>
      <c r="C42" s="238" t="s">
        <v>139</v>
      </c>
      <c r="D42" s="238"/>
      <c r="E42" s="238"/>
      <c r="F42" s="238"/>
      <c r="G42" s="238"/>
      <c r="H42" s="238"/>
      <c r="I42" s="238"/>
      <c r="J42" s="238"/>
      <c r="K42" s="238"/>
      <c r="L42" s="239" t="s">
        <v>140</v>
      </c>
      <c r="M42" s="239"/>
      <c r="N42" s="239"/>
      <c r="O42" s="239"/>
    </row>
    <row r="43" spans="1:15" ht="28.5" customHeight="1">
      <c r="A43" s="92" t="s">
        <v>141</v>
      </c>
      <c r="B43" s="48" t="s">
        <v>64</v>
      </c>
      <c r="C43" s="238" t="s">
        <v>142</v>
      </c>
      <c r="D43" s="238"/>
      <c r="E43" s="238"/>
      <c r="F43" s="238"/>
      <c r="G43" s="238"/>
      <c r="H43" s="238"/>
      <c r="I43" s="238"/>
      <c r="J43" s="238"/>
      <c r="K43" s="238"/>
      <c r="L43" s="239" t="s">
        <v>140</v>
      </c>
      <c r="M43" s="239"/>
      <c r="N43" s="239"/>
      <c r="O43" s="239"/>
    </row>
    <row r="44" spans="1:15" ht="28.5" customHeight="1">
      <c r="A44" s="92" t="s">
        <v>143</v>
      </c>
      <c r="B44" s="48" t="s">
        <v>64</v>
      </c>
      <c r="C44" s="238" t="s">
        <v>142</v>
      </c>
      <c r="D44" s="238"/>
      <c r="E44" s="238"/>
      <c r="F44" s="238"/>
      <c r="G44" s="238"/>
      <c r="H44" s="238"/>
      <c r="I44" s="238"/>
      <c r="J44" s="238"/>
      <c r="K44" s="238"/>
      <c r="L44" s="239" t="s">
        <v>140</v>
      </c>
      <c r="M44" s="239"/>
      <c r="N44" s="239"/>
      <c r="O44" s="239"/>
    </row>
    <row r="45" spans="1:15" ht="28.5" customHeight="1">
      <c r="A45" s="92" t="s">
        <v>144</v>
      </c>
      <c r="B45" s="48" t="s">
        <v>63</v>
      </c>
      <c r="C45" s="238" t="s">
        <v>145</v>
      </c>
      <c r="D45" s="238"/>
      <c r="E45" s="238"/>
      <c r="F45" s="238"/>
      <c r="G45" s="238"/>
      <c r="H45" s="238"/>
      <c r="I45" s="238"/>
      <c r="J45" s="238"/>
      <c r="K45" s="238"/>
      <c r="L45" s="239" t="s">
        <v>140</v>
      </c>
      <c r="M45" s="239"/>
      <c r="N45" s="239"/>
      <c r="O45" s="239"/>
    </row>
    <row r="46" spans="1:15" ht="28.5" customHeight="1">
      <c r="A46" s="92" t="s">
        <v>146</v>
      </c>
      <c r="B46" s="48" t="s">
        <v>64</v>
      </c>
      <c r="C46" s="238" t="s">
        <v>145</v>
      </c>
      <c r="D46" s="238"/>
      <c r="E46" s="238"/>
      <c r="F46" s="238"/>
      <c r="G46" s="238"/>
      <c r="H46" s="238"/>
      <c r="I46" s="238"/>
      <c r="J46" s="238"/>
      <c r="K46" s="238"/>
      <c r="L46" s="239" t="s">
        <v>140</v>
      </c>
      <c r="M46" s="239"/>
      <c r="N46" s="239"/>
      <c r="O46" s="239"/>
    </row>
    <row r="47" spans="1:15" ht="28.5" customHeight="1">
      <c r="A47" s="92" t="s">
        <v>147</v>
      </c>
      <c r="B47" s="48" t="s">
        <v>64</v>
      </c>
      <c r="C47" s="238" t="s">
        <v>148</v>
      </c>
      <c r="D47" s="238"/>
      <c r="E47" s="238"/>
      <c r="F47" s="238"/>
      <c r="G47" s="238"/>
      <c r="H47" s="238"/>
      <c r="I47" s="238"/>
      <c r="J47" s="238"/>
      <c r="K47" s="238"/>
      <c r="L47" s="239" t="s">
        <v>140</v>
      </c>
      <c r="M47" s="239"/>
      <c r="N47" s="239"/>
      <c r="O47" s="239"/>
    </row>
    <row r="48" spans="1:15" ht="28.5" customHeight="1">
      <c r="A48" s="45"/>
      <c r="D48" s="45"/>
      <c r="E48" s="45"/>
      <c r="F48" s="45"/>
      <c r="G48" s="45"/>
      <c r="H48" s="45"/>
      <c r="I48" s="45"/>
      <c r="J48" s="45"/>
      <c r="K48" s="45"/>
      <c r="M48" s="45"/>
      <c r="N48" s="45"/>
      <c r="O48" s="45"/>
    </row>
    <row r="49" spans="1:15" ht="28.5" customHeight="1">
      <c r="A49" s="240" t="s">
        <v>149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</row>
    <row r="50" spans="1:15" ht="28.5" customHeight="1">
      <c r="A50" s="241" t="s">
        <v>151</v>
      </c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</row>
  </sheetData>
  <mergeCells count="18">
    <mergeCell ref="A50:O50"/>
    <mergeCell ref="C45:K45"/>
    <mergeCell ref="L45:O45"/>
    <mergeCell ref="C46:K46"/>
    <mergeCell ref="L46:O46"/>
    <mergeCell ref="C47:K47"/>
    <mergeCell ref="L47:O47"/>
    <mergeCell ref="C43:K43"/>
    <mergeCell ref="L43:O43"/>
    <mergeCell ref="C44:K44"/>
    <mergeCell ref="L44:O44"/>
    <mergeCell ref="A49:O49"/>
    <mergeCell ref="A1:O1"/>
    <mergeCell ref="M5:N5"/>
    <mergeCell ref="A3:E3"/>
    <mergeCell ref="F3:I3"/>
    <mergeCell ref="C42:K42"/>
    <mergeCell ref="L42:O42"/>
  </mergeCells>
  <phoneticPr fontId="3" type="noConversion"/>
  <printOptions horizontalCentered="1" verticalCentered="1"/>
  <pageMargins left="0.35433070866141736" right="0.23622047244094491" top="0.15748031496062992" bottom="0.35433070866141736" header="0" footer="0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L73"/>
  <sheetViews>
    <sheetView workbookViewId="0">
      <selection activeCell="K3" sqref="K3"/>
    </sheetView>
  </sheetViews>
  <sheetFormatPr defaultRowHeight="16.5"/>
  <cols>
    <col min="2" max="2" width="9" style="183"/>
    <col min="3" max="3" width="19.375" style="183" bestFit="1" customWidth="1"/>
    <col min="4" max="5" width="12.5" bestFit="1" customWidth="1"/>
    <col min="6" max="6" width="11.625" bestFit="1" customWidth="1"/>
    <col min="7" max="8" width="15.125" bestFit="1" customWidth="1"/>
    <col min="9" max="9" width="16.25" bestFit="1" customWidth="1"/>
    <col min="10" max="12" width="19.375" bestFit="1" customWidth="1"/>
    <col min="13" max="14" width="11.75" bestFit="1" customWidth="1"/>
  </cols>
  <sheetData>
    <row r="1" spans="1:12">
      <c r="A1" t="s">
        <v>284</v>
      </c>
      <c r="E1" t="s">
        <v>349</v>
      </c>
      <c r="H1" t="s">
        <v>274</v>
      </c>
      <c r="J1" t="s">
        <v>285</v>
      </c>
      <c r="K1" t="s">
        <v>350</v>
      </c>
      <c r="L1" t="s">
        <v>275</v>
      </c>
    </row>
    <row r="2" spans="1:12">
      <c r="J2" t="s">
        <v>286</v>
      </c>
      <c r="K2" t="s">
        <v>190</v>
      </c>
      <c r="L2" t="s">
        <v>190</v>
      </c>
    </row>
    <row r="3" spans="1:12">
      <c r="A3" s="184">
        <v>1</v>
      </c>
      <c r="B3" s="185" t="str">
        <f>[2]좌석배치!E5</f>
        <v>김형석</v>
      </c>
      <c r="C3" s="183" t="str">
        <f>[2]좌석배치!D6</f>
        <v>N참수리신규</v>
      </c>
      <c r="E3">
        <v>1</v>
      </c>
      <c r="J3" t="b">
        <f>COUNTIF(모의고사!$C$6:$C$144,'참수리 명단'!K3)&lt;1</f>
        <v>0</v>
      </c>
      <c r="K3" t="str">
        <f>IF(LEFT(C3,4)="N참수리", B3, "")</f>
        <v>김형석</v>
      </c>
      <c r="L3" t="str">
        <f>IF(RIGHT(C3,3)="M.C", B3, "")</f>
        <v/>
      </c>
    </row>
    <row r="4" spans="1:12">
      <c r="A4" s="184">
        <v>2</v>
      </c>
      <c r="B4" s="185" t="str">
        <f>[2]좌석배치!H5</f>
        <v>심지혜</v>
      </c>
      <c r="C4" s="183" t="str">
        <f>[2]좌석배치!G6</f>
        <v>N참수리신규</v>
      </c>
      <c r="E4">
        <v>2</v>
      </c>
      <c r="J4" t="b">
        <f>COUNTIF(모의고사!$C$6:$C$144,'참수리 명단'!K4)&lt;1</f>
        <v>0</v>
      </c>
      <c r="K4" t="str">
        <f t="shared" ref="K4:K67" si="0">IF(LEFT(C4,4)="N참수리", B4, "")</f>
        <v>심지혜</v>
      </c>
      <c r="L4" t="str">
        <f t="shared" ref="L4:L67" si="1">IF(RIGHT(C4,3)="M.C", B4, "")</f>
        <v/>
      </c>
    </row>
    <row r="5" spans="1:12">
      <c r="A5" s="184">
        <v>3</v>
      </c>
      <c r="B5" s="185" t="str">
        <f>[2]좌석배치!K5</f>
        <v>유성훈</v>
      </c>
      <c r="C5" s="187" t="str">
        <f>[2]좌석배치!J6</f>
        <v>N참수리신규</v>
      </c>
      <c r="E5">
        <v>3</v>
      </c>
      <c r="J5" t="b">
        <f>COUNTIF(모의고사!$C$6:$C$144,'참수리 명단'!K5)&lt;1</f>
        <v>0</v>
      </c>
      <c r="K5" t="str">
        <f t="shared" si="0"/>
        <v>유성훈</v>
      </c>
      <c r="L5" t="str">
        <f t="shared" si="1"/>
        <v/>
      </c>
    </row>
    <row r="6" spans="1:12">
      <c r="A6" s="184">
        <v>4</v>
      </c>
      <c r="B6" s="185" t="str">
        <f>[2]좌석배치!N5</f>
        <v>화현덕</v>
      </c>
      <c r="C6" s="187" t="str">
        <f>[2]좌석배치!M6</f>
        <v>기숙반</v>
      </c>
      <c r="E6">
        <v>4</v>
      </c>
      <c r="J6" t="b">
        <f>COUNTIF(모의고사!$C$6:$C$144,'참수리 명단'!K6)&lt;1</f>
        <v>0</v>
      </c>
      <c r="K6" t="str">
        <f t="shared" si="0"/>
        <v/>
      </c>
      <c r="L6" t="str">
        <f t="shared" si="1"/>
        <v/>
      </c>
    </row>
    <row r="7" spans="1:12">
      <c r="A7" s="184">
        <v>5</v>
      </c>
      <c r="B7" s="185" t="str">
        <f>[2]좌석배치!S5</f>
        <v>박수혁</v>
      </c>
      <c r="C7" s="183" t="str">
        <f>[2]좌석배치!R6</f>
        <v>7월 참수리 M.C</v>
      </c>
      <c r="E7">
        <v>5</v>
      </c>
      <c r="J7" t="b">
        <f>COUNTIF(모의고사!$C$6:$C$144,'참수리 명단'!K7)&lt;1</f>
        <v>0</v>
      </c>
      <c r="K7" t="str">
        <f t="shared" si="0"/>
        <v/>
      </c>
      <c r="L7" t="str">
        <f t="shared" si="1"/>
        <v>박수혁</v>
      </c>
    </row>
    <row r="8" spans="1:12">
      <c r="A8" s="184">
        <v>6</v>
      </c>
      <c r="B8" s="185" t="str">
        <f>[2]좌석배치!V5</f>
        <v>강지윤</v>
      </c>
      <c r="C8" s="183" t="str">
        <f>[2]좌석배치!U6</f>
        <v>N참수리기존</v>
      </c>
      <c r="E8">
        <v>6</v>
      </c>
      <c r="J8" t="b">
        <f>COUNTIF(모의고사!$C$6:$C$144,'참수리 명단'!K8)&lt;1</f>
        <v>1</v>
      </c>
      <c r="K8" t="str">
        <f t="shared" si="0"/>
        <v>강지윤</v>
      </c>
      <c r="L8" t="str">
        <f t="shared" si="1"/>
        <v/>
      </c>
    </row>
    <row r="9" spans="1:12">
      <c r="A9" s="184">
        <v>7</v>
      </c>
      <c r="B9" s="185" t="str">
        <f>[2]좌석배치!Y5</f>
        <v>이창훈</v>
      </c>
      <c r="C9" s="183" t="str">
        <f>[2]좌석배치!X6</f>
        <v>N참수리신규</v>
      </c>
      <c r="E9">
        <v>7</v>
      </c>
      <c r="J9" t="b">
        <f>COUNTIF(모의고사!$C$6:$C$144,'참수리 명단'!K9)&lt;1</f>
        <v>1</v>
      </c>
      <c r="K9" t="str">
        <f t="shared" si="0"/>
        <v>이창훈</v>
      </c>
      <c r="L9" t="str">
        <f t="shared" si="1"/>
        <v/>
      </c>
    </row>
    <row r="10" spans="1:12">
      <c r="A10" s="184">
        <v>8</v>
      </c>
      <c r="B10" s="185" t="str">
        <f>[2]좌석배치!AB5</f>
        <v>박상정</v>
      </c>
      <c r="C10" s="183" t="str">
        <f>[2]좌석배치!AA6</f>
        <v>7월 참수리 M.C</v>
      </c>
      <c r="E10">
        <v>8</v>
      </c>
      <c r="J10" t="b">
        <f>COUNTIF(모의고사!$C$6:$C$144,'참수리 명단'!K10)&lt;1</f>
        <v>0</v>
      </c>
      <c r="K10" t="str">
        <f t="shared" si="0"/>
        <v/>
      </c>
      <c r="L10" t="str">
        <f t="shared" si="1"/>
        <v>박상정</v>
      </c>
    </row>
    <row r="11" spans="1:12">
      <c r="A11" s="184">
        <v>9</v>
      </c>
      <c r="B11" s="185" t="str">
        <f>[2]좌석배치!E8</f>
        <v>정옥진</v>
      </c>
      <c r="C11" s="183" t="str">
        <f>[2]좌석배치!D9</f>
        <v>N참수리신규</v>
      </c>
      <c r="E11">
        <v>9</v>
      </c>
      <c r="J11" t="b">
        <f>COUNTIF(모의고사!$C$6:$C$144,'참수리 명단'!K11)&lt;1</f>
        <v>0</v>
      </c>
      <c r="K11" t="str">
        <f t="shared" si="0"/>
        <v>정옥진</v>
      </c>
      <c r="L11" t="str">
        <f t="shared" si="1"/>
        <v/>
      </c>
    </row>
    <row r="12" spans="1:12">
      <c r="A12" s="184">
        <v>10</v>
      </c>
      <c r="B12" s="185">
        <f>[2]좌석배치!H8</f>
        <v>0</v>
      </c>
      <c r="C12" s="183">
        <f>[2]좌석배치!G9</f>
        <v>0</v>
      </c>
      <c r="E12">
        <v>10</v>
      </c>
      <c r="J12" t="b">
        <f>COUNTIF(모의고사!$C$6:$C$144,'참수리 명단'!K12)&lt;1</f>
        <v>0</v>
      </c>
      <c r="K12" t="str">
        <f t="shared" si="0"/>
        <v/>
      </c>
      <c r="L12" t="str">
        <f t="shared" si="1"/>
        <v/>
      </c>
    </row>
    <row r="13" spans="1:12">
      <c r="A13">
        <v>11</v>
      </c>
      <c r="B13" s="183" t="str">
        <f>[2]좌석배치!K8</f>
        <v>이소영</v>
      </c>
      <c r="C13" s="183" t="str">
        <f>[2]좌석배치!J9</f>
        <v>N참수리신규</v>
      </c>
      <c r="E13">
        <v>11</v>
      </c>
      <c r="J13" t="b">
        <f>COUNTIF(모의고사!$C$6:$C$144,'참수리 명단'!K13)&lt;1</f>
        <v>0</v>
      </c>
      <c r="K13" t="str">
        <f t="shared" si="0"/>
        <v>이소영</v>
      </c>
      <c r="L13" t="str">
        <f t="shared" si="1"/>
        <v/>
      </c>
    </row>
    <row r="14" spans="1:12">
      <c r="A14">
        <v>12</v>
      </c>
      <c r="B14" s="183" t="str">
        <f>[2]좌석배치!N8</f>
        <v>김윤정</v>
      </c>
      <c r="C14" s="183" t="str">
        <f>[2]좌석배치!M9</f>
        <v>N참수리신규</v>
      </c>
      <c r="E14">
        <v>12</v>
      </c>
      <c r="J14" t="b">
        <f>COUNTIF(모의고사!$C$6:$C$144,'참수리 명단'!K14)&lt;1</f>
        <v>0</v>
      </c>
      <c r="K14" t="str">
        <f t="shared" si="0"/>
        <v>김윤정</v>
      </c>
      <c r="L14" t="str">
        <f t="shared" si="1"/>
        <v/>
      </c>
    </row>
    <row r="15" spans="1:12">
      <c r="A15">
        <v>13</v>
      </c>
      <c r="B15" s="183" t="str">
        <f>[2]좌석배치!S8</f>
        <v>권희주</v>
      </c>
      <c r="C15" s="183" t="str">
        <f>[2]좌석배치!R9</f>
        <v>N참수리신규</v>
      </c>
      <c r="E15">
        <v>13</v>
      </c>
      <c r="J15" t="b">
        <f>COUNTIF(모의고사!$C$6:$C$144,'참수리 명단'!K15)&lt;1</f>
        <v>0</v>
      </c>
      <c r="K15" t="str">
        <f t="shared" si="0"/>
        <v>권희주</v>
      </c>
      <c r="L15" t="str">
        <f t="shared" si="1"/>
        <v/>
      </c>
    </row>
    <row r="16" spans="1:12">
      <c r="A16">
        <v>14</v>
      </c>
      <c r="B16" s="183">
        <f>[2]좌석배치!V8</f>
        <v>0</v>
      </c>
      <c r="C16" s="183">
        <f>[2]좌석배치!U9</f>
        <v>0</v>
      </c>
      <c r="E16">
        <v>14</v>
      </c>
      <c r="J16" t="b">
        <f>COUNTIF(모의고사!$C$6:$C$144,'참수리 명단'!K16)&lt;1</f>
        <v>0</v>
      </c>
      <c r="K16" t="str">
        <f t="shared" si="0"/>
        <v/>
      </c>
      <c r="L16" t="str">
        <f t="shared" si="1"/>
        <v/>
      </c>
    </row>
    <row r="17" spans="1:12">
      <c r="A17">
        <v>15</v>
      </c>
      <c r="B17" s="183" t="str">
        <f>[2]좌석배치!Y8</f>
        <v>정치성</v>
      </c>
      <c r="C17" s="183" t="str">
        <f>[2]좌석배치!X9</f>
        <v>N참수리신규</v>
      </c>
      <c r="E17">
        <v>15</v>
      </c>
      <c r="J17" t="b">
        <f>COUNTIF(모의고사!$C$6:$C$144,'참수리 명단'!K17)&lt;1</f>
        <v>1</v>
      </c>
      <c r="K17" t="str">
        <f t="shared" si="0"/>
        <v>정치성</v>
      </c>
      <c r="L17" t="str">
        <f t="shared" si="1"/>
        <v/>
      </c>
    </row>
    <row r="18" spans="1:12">
      <c r="A18">
        <v>16</v>
      </c>
      <c r="B18" s="183">
        <f>[2]좌석배치!AB8</f>
        <v>0</v>
      </c>
      <c r="C18" s="183">
        <f>[2]좌석배치!AA9</f>
        <v>0</v>
      </c>
      <c r="E18">
        <v>16</v>
      </c>
      <c r="J18" t="b">
        <f>COUNTIF(모의고사!$C$6:$C$144,'참수리 명단'!K18)&lt;1</f>
        <v>0</v>
      </c>
      <c r="K18" t="str">
        <f t="shared" si="0"/>
        <v/>
      </c>
      <c r="L18" t="str">
        <f t="shared" si="1"/>
        <v/>
      </c>
    </row>
    <row r="19" spans="1:12">
      <c r="A19">
        <v>17</v>
      </c>
      <c r="B19" s="183">
        <f>[2]좌석배치!AE8</f>
        <v>0</v>
      </c>
      <c r="C19" s="183">
        <f>[2]좌석배치!AD9</f>
        <v>0</v>
      </c>
      <c r="E19">
        <v>17</v>
      </c>
      <c r="J19" t="b">
        <f>COUNTIF(모의고사!$C$6:$C$144,'참수리 명단'!K19)&lt;1</f>
        <v>0</v>
      </c>
      <c r="K19" t="str">
        <f t="shared" si="0"/>
        <v/>
      </c>
      <c r="L19" t="str">
        <f t="shared" si="1"/>
        <v/>
      </c>
    </row>
    <row r="20" spans="1:12">
      <c r="A20">
        <v>18</v>
      </c>
      <c r="B20" s="183">
        <f>[2]좌석배치!E13</f>
        <v>0</v>
      </c>
      <c r="C20" s="183">
        <f>[2]좌석배치!D14</f>
        <v>0</v>
      </c>
      <c r="E20">
        <v>18</v>
      </c>
      <c r="J20" t="b">
        <f>COUNTIF(모의고사!$C$6:$C$144,'참수리 명단'!K20)&lt;1</f>
        <v>0</v>
      </c>
      <c r="K20" t="str">
        <f t="shared" si="0"/>
        <v/>
      </c>
      <c r="L20" t="str">
        <f t="shared" si="1"/>
        <v/>
      </c>
    </row>
    <row r="21" spans="1:12">
      <c r="A21">
        <v>19</v>
      </c>
      <c r="B21" s="183">
        <f>[2]좌석배치!H13</f>
        <v>0</v>
      </c>
      <c r="C21" s="183">
        <f>[2]좌석배치!G14</f>
        <v>0</v>
      </c>
      <c r="E21">
        <v>19</v>
      </c>
      <c r="J21" t="b">
        <f>COUNTIF(모의고사!$C$6:$C$144,'참수리 명단'!K21)&lt;1</f>
        <v>0</v>
      </c>
      <c r="K21" t="str">
        <f t="shared" si="0"/>
        <v/>
      </c>
      <c r="L21" t="str">
        <f t="shared" si="1"/>
        <v/>
      </c>
    </row>
    <row r="22" spans="1:12">
      <c r="A22">
        <v>20</v>
      </c>
      <c r="B22" s="183">
        <f>[2]좌석배치!K13</f>
        <v>0</v>
      </c>
      <c r="C22" s="183">
        <f>[2]좌석배치!J14</f>
        <v>0</v>
      </c>
      <c r="E22">
        <v>20</v>
      </c>
      <c r="J22" t="b">
        <f>COUNTIF(모의고사!$C$6:$C$144,'참수리 명단'!K22)&lt;1</f>
        <v>0</v>
      </c>
      <c r="K22" t="str">
        <f t="shared" si="0"/>
        <v/>
      </c>
      <c r="L22" t="str">
        <f t="shared" si="1"/>
        <v/>
      </c>
    </row>
    <row r="23" spans="1:12">
      <c r="A23">
        <v>21</v>
      </c>
      <c r="B23" s="183">
        <f>[2]좌석배치!N13</f>
        <v>0</v>
      </c>
      <c r="C23" s="183">
        <f>[2]좌석배치!M14</f>
        <v>0</v>
      </c>
      <c r="E23">
        <v>21</v>
      </c>
      <c r="J23" t="b">
        <f>COUNTIF(모의고사!$C$6:$C$144,'참수리 명단'!K23)&lt;1</f>
        <v>0</v>
      </c>
      <c r="K23" t="str">
        <f t="shared" si="0"/>
        <v/>
      </c>
      <c r="L23" t="str">
        <f t="shared" si="1"/>
        <v/>
      </c>
    </row>
    <row r="24" spans="1:12">
      <c r="A24">
        <v>22</v>
      </c>
      <c r="B24" s="183">
        <f>[2]좌석배치!S13</f>
        <v>0</v>
      </c>
      <c r="C24" s="183">
        <f>[2]좌석배치!R14</f>
        <v>0</v>
      </c>
      <c r="E24">
        <v>22</v>
      </c>
      <c r="J24" t="b">
        <f>COUNTIF(모의고사!$C$6:$C$144,'참수리 명단'!K24)&lt;1</f>
        <v>0</v>
      </c>
      <c r="K24" t="str">
        <f t="shared" si="0"/>
        <v/>
      </c>
      <c r="L24" t="str">
        <f t="shared" si="1"/>
        <v/>
      </c>
    </row>
    <row r="25" spans="1:12">
      <c r="A25">
        <v>23</v>
      </c>
      <c r="B25" s="183">
        <f>[2]좌석배치!V13</f>
        <v>0</v>
      </c>
      <c r="C25" s="183">
        <f>[2]좌석배치!U14</f>
        <v>0</v>
      </c>
      <c r="E25">
        <v>23</v>
      </c>
      <c r="J25" t="b">
        <f>COUNTIF(모의고사!$C$6:$C$144,'참수리 명단'!K25)&lt;1</f>
        <v>0</v>
      </c>
      <c r="K25" t="str">
        <f t="shared" si="0"/>
        <v/>
      </c>
      <c r="L25" t="str">
        <f t="shared" si="1"/>
        <v/>
      </c>
    </row>
    <row r="26" spans="1:12">
      <c r="A26">
        <v>24</v>
      </c>
      <c r="B26" s="183">
        <f>[2]좌석배치!Y13</f>
        <v>0</v>
      </c>
      <c r="C26" s="183">
        <f>[2]좌석배치!X14</f>
        <v>0</v>
      </c>
      <c r="E26">
        <v>24</v>
      </c>
      <c r="J26" t="b">
        <f>COUNTIF(모의고사!$C$6:$C$144,'참수리 명단'!K26)&lt;1</f>
        <v>0</v>
      </c>
      <c r="K26" t="str">
        <f t="shared" si="0"/>
        <v/>
      </c>
      <c r="L26" t="str">
        <f t="shared" si="1"/>
        <v/>
      </c>
    </row>
    <row r="27" spans="1:12">
      <c r="A27">
        <v>25</v>
      </c>
      <c r="B27" s="183">
        <f>[2]좌석배치!AB13</f>
        <v>0</v>
      </c>
      <c r="E27">
        <v>25</v>
      </c>
      <c r="J27" t="b">
        <f>COUNTIF(모의고사!$C$6:$C$144,'참수리 명단'!K27)&lt;1</f>
        <v>0</v>
      </c>
      <c r="K27" t="str">
        <f t="shared" si="0"/>
        <v/>
      </c>
      <c r="L27" t="str">
        <f t="shared" si="1"/>
        <v/>
      </c>
    </row>
    <row r="28" spans="1:12">
      <c r="A28">
        <v>26</v>
      </c>
      <c r="B28" s="183" t="str">
        <f>[2]좌석배치!AE13</f>
        <v>김효은</v>
      </c>
      <c r="C28" s="183" t="str">
        <f>[2]좌석배치!AD14</f>
        <v>N참수리신규</v>
      </c>
      <c r="E28">
        <v>26</v>
      </c>
      <c r="J28" t="b">
        <f>COUNTIF(모의고사!$C$6:$C$144,'참수리 명단'!K28)&lt;1</f>
        <v>0</v>
      </c>
      <c r="K28" t="str">
        <f t="shared" si="0"/>
        <v>김효은</v>
      </c>
      <c r="L28" t="str">
        <f t="shared" si="1"/>
        <v/>
      </c>
    </row>
    <row r="29" spans="1:12">
      <c r="A29">
        <v>27</v>
      </c>
      <c r="B29" s="183">
        <f>[2]좌석배치!E16</f>
        <v>0</v>
      </c>
      <c r="C29" s="183">
        <f>[2]좌석배치!D17</f>
        <v>0</v>
      </c>
      <c r="E29">
        <v>27</v>
      </c>
      <c r="J29" t="b">
        <f>COUNTIF(모의고사!$C$6:$C$144,'참수리 명단'!K29)&lt;1</f>
        <v>0</v>
      </c>
      <c r="K29" t="str">
        <f t="shared" si="0"/>
        <v/>
      </c>
      <c r="L29" t="str">
        <f t="shared" si="1"/>
        <v/>
      </c>
    </row>
    <row r="30" spans="1:12">
      <c r="A30">
        <v>28</v>
      </c>
      <c r="B30" s="183" t="str">
        <f>[2]좌석배치!H16</f>
        <v>최민석</v>
      </c>
      <c r="C30" s="183" t="str">
        <f>[2]좌석배치!G17</f>
        <v>N참수리신규</v>
      </c>
      <c r="E30">
        <v>28</v>
      </c>
      <c r="J30" t="b">
        <f>COUNTIF(모의고사!$C$6:$C$144,'참수리 명단'!K30)&lt;1</f>
        <v>0</v>
      </c>
      <c r="K30" t="str">
        <f t="shared" si="0"/>
        <v>최민석</v>
      </c>
      <c r="L30" t="str">
        <f t="shared" si="1"/>
        <v/>
      </c>
    </row>
    <row r="31" spans="1:12">
      <c r="A31">
        <v>29</v>
      </c>
      <c r="B31" s="183">
        <f>[2]좌석배치!K16</f>
        <v>0</v>
      </c>
      <c r="C31" s="183">
        <f>[2]좌석배치!J17</f>
        <v>0</v>
      </c>
      <c r="E31">
        <v>29</v>
      </c>
      <c r="J31" t="b">
        <f>COUNTIF(모의고사!$C$6:$C$144,'참수리 명단'!K31)&lt;1</f>
        <v>0</v>
      </c>
      <c r="K31" t="str">
        <f t="shared" si="0"/>
        <v/>
      </c>
      <c r="L31" t="str">
        <f t="shared" si="1"/>
        <v/>
      </c>
    </row>
    <row r="32" spans="1:12">
      <c r="A32">
        <v>30</v>
      </c>
      <c r="B32" s="183">
        <f>[2]좌석배치!N16</f>
        <v>0</v>
      </c>
      <c r="C32" s="183">
        <f>[2]좌석배치!M17</f>
        <v>0</v>
      </c>
      <c r="E32">
        <v>30</v>
      </c>
      <c r="J32" t="b">
        <f>COUNTIF(모의고사!$C$6:$C$144,'참수리 명단'!K32)&lt;1</f>
        <v>0</v>
      </c>
      <c r="K32" t="str">
        <f t="shared" si="0"/>
        <v/>
      </c>
      <c r="L32" t="str">
        <f t="shared" si="1"/>
        <v/>
      </c>
    </row>
    <row r="33" spans="1:12">
      <c r="A33">
        <v>31</v>
      </c>
      <c r="B33" s="183" t="str">
        <f>[2]좌석배치!S16</f>
        <v>강민기</v>
      </c>
      <c r="C33" s="186" t="str">
        <f>[2]좌석배치!R17</f>
        <v>N참수리신규</v>
      </c>
      <c r="E33">
        <v>31</v>
      </c>
      <c r="J33" t="b">
        <f>COUNTIF(모의고사!$C$6:$C$144,'참수리 명단'!K33)&lt;1</f>
        <v>0</v>
      </c>
      <c r="K33" t="str">
        <f t="shared" si="0"/>
        <v>강민기</v>
      </c>
      <c r="L33" t="str">
        <f t="shared" si="1"/>
        <v/>
      </c>
    </row>
    <row r="34" spans="1:12">
      <c r="A34">
        <v>32</v>
      </c>
      <c r="B34" s="183">
        <f>[2]좌석배치!V16</f>
        <v>0</v>
      </c>
      <c r="C34" s="183">
        <f>[2]좌석배치!U17</f>
        <v>0</v>
      </c>
      <c r="E34">
        <v>32</v>
      </c>
      <c r="J34" t="b">
        <f>COUNTIF(모의고사!$C$6:$C$144,'참수리 명단'!K34)&lt;1</f>
        <v>0</v>
      </c>
      <c r="K34" t="str">
        <f t="shared" si="0"/>
        <v/>
      </c>
      <c r="L34" t="str">
        <f t="shared" si="1"/>
        <v/>
      </c>
    </row>
    <row r="35" spans="1:12">
      <c r="A35">
        <v>33</v>
      </c>
      <c r="B35" s="183">
        <f>[2]좌석배치!Y16</f>
        <v>0</v>
      </c>
      <c r="C35" s="183">
        <f>[2]좌석배치!X17</f>
        <v>0</v>
      </c>
      <c r="E35">
        <v>33</v>
      </c>
      <c r="J35" t="b">
        <f>COUNTIF(모의고사!$C$6:$C$144,'참수리 명단'!K35)&lt;1</f>
        <v>0</v>
      </c>
      <c r="K35" t="str">
        <f t="shared" si="0"/>
        <v/>
      </c>
      <c r="L35" t="str">
        <f t="shared" si="1"/>
        <v/>
      </c>
    </row>
    <row r="36" spans="1:12">
      <c r="A36">
        <v>34</v>
      </c>
      <c r="B36" s="183" t="str">
        <f>[2]좌석배치!AB16</f>
        <v>백지원</v>
      </c>
      <c r="C36" s="183" t="str">
        <f>[2]좌석배치!AA17</f>
        <v>17년3월 참수리 M.C</v>
      </c>
      <c r="E36">
        <v>34</v>
      </c>
      <c r="J36" t="b">
        <f>COUNTIF(모의고사!$C$6:$C$144,'참수리 명단'!K36)&lt;1</f>
        <v>0</v>
      </c>
      <c r="K36" t="str">
        <f t="shared" si="0"/>
        <v/>
      </c>
      <c r="L36" t="str">
        <f t="shared" si="1"/>
        <v>백지원</v>
      </c>
    </row>
    <row r="37" spans="1:12">
      <c r="A37">
        <v>35</v>
      </c>
      <c r="B37" s="183">
        <f>[2]좌석배치!AE16</f>
        <v>0</v>
      </c>
      <c r="C37" s="183">
        <f>[2]좌석배치!AD17</f>
        <v>0</v>
      </c>
      <c r="E37">
        <v>35</v>
      </c>
      <c r="J37" t="b">
        <f>COUNTIF(모의고사!$C$6:$C$144,'참수리 명단'!K37)&lt;1</f>
        <v>0</v>
      </c>
      <c r="K37" t="str">
        <f t="shared" si="0"/>
        <v/>
      </c>
      <c r="L37" t="str">
        <f t="shared" si="1"/>
        <v/>
      </c>
    </row>
    <row r="38" spans="1:12">
      <c r="A38">
        <v>36</v>
      </c>
      <c r="B38" s="183">
        <f>[2]좌석배치!E21</f>
        <v>0</v>
      </c>
      <c r="C38" s="183">
        <f>[2]좌석배치!D22</f>
        <v>0</v>
      </c>
      <c r="E38">
        <v>36</v>
      </c>
      <c r="J38" t="b">
        <f>COUNTIF(모의고사!$C$6:$C$144,'참수리 명단'!K38)&lt;1</f>
        <v>0</v>
      </c>
      <c r="K38" t="str">
        <f t="shared" si="0"/>
        <v/>
      </c>
      <c r="L38" t="str">
        <f t="shared" si="1"/>
        <v/>
      </c>
    </row>
    <row r="39" spans="1:12">
      <c r="A39">
        <v>37</v>
      </c>
      <c r="B39" s="183">
        <f>[2]좌석배치!H21</f>
        <v>0</v>
      </c>
      <c r="C39" s="183">
        <f>[2]좌석배치!G22</f>
        <v>0</v>
      </c>
      <c r="E39">
        <v>37</v>
      </c>
      <c r="J39" t="b">
        <f>COUNTIF(모의고사!$C$6:$C$144,'참수리 명단'!K39)&lt;1</f>
        <v>0</v>
      </c>
      <c r="K39" t="str">
        <f t="shared" si="0"/>
        <v/>
      </c>
      <c r="L39" t="str">
        <f t="shared" si="1"/>
        <v/>
      </c>
    </row>
    <row r="40" spans="1:12">
      <c r="A40">
        <v>38</v>
      </c>
      <c r="B40" s="183">
        <f>[2]좌석배치!K21</f>
        <v>0</v>
      </c>
      <c r="C40" s="183">
        <f>[2]좌석배치!J22</f>
        <v>0</v>
      </c>
      <c r="E40">
        <v>38</v>
      </c>
      <c r="J40" t="b">
        <f>COUNTIF(모의고사!$C$6:$C$144,'참수리 명단'!K40)&lt;1</f>
        <v>0</v>
      </c>
      <c r="K40" t="str">
        <f t="shared" si="0"/>
        <v/>
      </c>
      <c r="L40" t="str">
        <f t="shared" si="1"/>
        <v/>
      </c>
    </row>
    <row r="41" spans="1:12">
      <c r="A41">
        <v>39</v>
      </c>
      <c r="B41" s="183">
        <f>[2]좌석배치!N21</f>
        <v>0</v>
      </c>
      <c r="C41" s="183">
        <f>[2]좌석배치!M22</f>
        <v>0</v>
      </c>
      <c r="E41">
        <v>39</v>
      </c>
      <c r="J41" t="b">
        <f>COUNTIF(모의고사!$C$6:$C$144,'참수리 명단'!K41)&lt;1</f>
        <v>0</v>
      </c>
      <c r="K41" t="str">
        <f t="shared" si="0"/>
        <v/>
      </c>
      <c r="L41" t="str">
        <f t="shared" si="1"/>
        <v/>
      </c>
    </row>
    <row r="42" spans="1:12">
      <c r="A42">
        <v>40</v>
      </c>
      <c r="B42" s="183">
        <f>[2]좌석배치!S21</f>
        <v>0</v>
      </c>
      <c r="C42" s="183">
        <f>[2]좌석배치!R22</f>
        <v>0</v>
      </c>
      <c r="E42">
        <v>40</v>
      </c>
      <c r="J42" t="b">
        <f>COUNTIF(모의고사!$C$6:$C$144,'참수리 명단'!K42)&lt;1</f>
        <v>0</v>
      </c>
      <c r="K42" t="str">
        <f t="shared" si="0"/>
        <v/>
      </c>
      <c r="L42" t="str">
        <f t="shared" si="1"/>
        <v/>
      </c>
    </row>
    <row r="43" spans="1:12">
      <c r="A43">
        <v>41</v>
      </c>
      <c r="B43" s="183">
        <f>[2]좌석배치!V21</f>
        <v>0</v>
      </c>
      <c r="C43" s="183">
        <f>[2]좌석배치!U22</f>
        <v>0</v>
      </c>
      <c r="E43">
        <v>41</v>
      </c>
      <c r="J43" t="b">
        <f>COUNTIF(모의고사!$C$6:$C$144,'참수리 명단'!K43)&lt;1</f>
        <v>0</v>
      </c>
      <c r="K43" t="str">
        <f t="shared" si="0"/>
        <v/>
      </c>
      <c r="L43" t="str">
        <f t="shared" si="1"/>
        <v/>
      </c>
    </row>
    <row r="44" spans="1:12">
      <c r="A44">
        <v>42</v>
      </c>
      <c r="B44" s="183">
        <f>[2]좌석배치!Y21</f>
        <v>0</v>
      </c>
      <c r="C44" s="183">
        <f>[2]좌석배치!X22</f>
        <v>0</v>
      </c>
      <c r="E44">
        <v>42</v>
      </c>
      <c r="J44" t="b">
        <f>COUNTIF(모의고사!$C$6:$C$144,'참수리 명단'!K44)&lt;1</f>
        <v>0</v>
      </c>
      <c r="K44" t="str">
        <f t="shared" si="0"/>
        <v/>
      </c>
      <c r="L44" t="str">
        <f t="shared" si="1"/>
        <v/>
      </c>
    </row>
    <row r="45" spans="1:12">
      <c r="A45">
        <v>43</v>
      </c>
      <c r="B45" s="183">
        <f>[2]좌석배치!AB21</f>
        <v>0</v>
      </c>
      <c r="C45" s="183">
        <f>[2]좌석배치!AA22</f>
        <v>0</v>
      </c>
      <c r="E45">
        <v>43</v>
      </c>
      <c r="J45" t="b">
        <f>COUNTIF(모의고사!$C$6:$C$144,'참수리 명단'!K45)&lt;1</f>
        <v>0</v>
      </c>
      <c r="K45" t="str">
        <f t="shared" si="0"/>
        <v/>
      </c>
      <c r="L45" t="str">
        <f t="shared" si="1"/>
        <v/>
      </c>
    </row>
    <row r="46" spans="1:12">
      <c r="A46">
        <v>44</v>
      </c>
      <c r="B46" s="183" t="str">
        <f>[2]좌석배치!AE21</f>
        <v>김소희</v>
      </c>
      <c r="C46" s="183" t="str">
        <f>[2]좌석배치!AD22</f>
        <v>N참수리신규</v>
      </c>
      <c r="E46">
        <v>44</v>
      </c>
      <c r="J46" t="b">
        <f>COUNTIF(모의고사!$C$6:$C$144,'참수리 명단'!K46)&lt;1</f>
        <v>0</v>
      </c>
      <c r="K46" t="str">
        <f t="shared" si="0"/>
        <v>김소희</v>
      </c>
      <c r="L46" t="str">
        <f t="shared" si="1"/>
        <v/>
      </c>
    </row>
    <row r="47" spans="1:12">
      <c r="A47">
        <v>45</v>
      </c>
      <c r="B47" s="183">
        <f>[2]좌석배치!E24</f>
        <v>0</v>
      </c>
      <c r="C47" s="183">
        <f>[2]좌석배치!D25</f>
        <v>0</v>
      </c>
      <c r="E47">
        <v>45</v>
      </c>
      <c r="J47" t="b">
        <f>COUNTIF(모의고사!$C$6:$C$144,'참수리 명단'!K47)&lt;1</f>
        <v>0</v>
      </c>
      <c r="K47" t="str">
        <f t="shared" si="0"/>
        <v/>
      </c>
      <c r="L47" t="str">
        <f t="shared" si="1"/>
        <v/>
      </c>
    </row>
    <row r="48" spans="1:12">
      <c r="A48">
        <v>46</v>
      </c>
      <c r="B48" s="183">
        <f>[2]좌석배치!H24</f>
        <v>0</v>
      </c>
      <c r="C48" s="183">
        <f>[2]좌석배치!G25</f>
        <v>0</v>
      </c>
      <c r="E48">
        <v>46</v>
      </c>
      <c r="J48" t="b">
        <f>COUNTIF(모의고사!$C$6:$C$144,'참수리 명단'!K48)&lt;1</f>
        <v>0</v>
      </c>
      <c r="K48" t="str">
        <f t="shared" si="0"/>
        <v/>
      </c>
      <c r="L48" t="str">
        <f t="shared" si="1"/>
        <v/>
      </c>
    </row>
    <row r="49" spans="1:12">
      <c r="A49">
        <v>47</v>
      </c>
      <c r="B49" s="183">
        <f>[2]좌석배치!K24</f>
        <v>0</v>
      </c>
      <c r="C49" s="183">
        <f>[2]좌석배치!J25</f>
        <v>0</v>
      </c>
      <c r="E49">
        <v>47</v>
      </c>
      <c r="J49" t="b">
        <f>COUNTIF(모의고사!$C$6:$C$144,'참수리 명단'!K49)&lt;1</f>
        <v>0</v>
      </c>
      <c r="K49" t="str">
        <f t="shared" si="0"/>
        <v/>
      </c>
      <c r="L49" t="str">
        <f t="shared" si="1"/>
        <v/>
      </c>
    </row>
    <row r="50" spans="1:12">
      <c r="A50">
        <v>48</v>
      </c>
      <c r="B50" s="183">
        <f>[2]좌석배치!N24</f>
        <v>0</v>
      </c>
      <c r="C50" s="183">
        <f>[2]좌석배치!M25</f>
        <v>0</v>
      </c>
      <c r="E50">
        <v>48</v>
      </c>
      <c r="J50" t="b">
        <f>COUNTIF(모의고사!$C$6:$C$144,'참수리 명단'!K50)&lt;1</f>
        <v>0</v>
      </c>
      <c r="K50" t="str">
        <f t="shared" si="0"/>
        <v/>
      </c>
      <c r="L50" t="str">
        <f t="shared" si="1"/>
        <v/>
      </c>
    </row>
    <row r="51" spans="1:12">
      <c r="A51">
        <v>49</v>
      </c>
      <c r="B51" s="183">
        <f>[2]좌석배치!S24</f>
        <v>0</v>
      </c>
      <c r="C51" s="183">
        <f>[2]좌석배치!R25</f>
        <v>0</v>
      </c>
      <c r="E51">
        <v>49</v>
      </c>
      <c r="J51" t="b">
        <f>COUNTIF(모의고사!$C$6:$C$144,'참수리 명단'!K51)&lt;1</f>
        <v>0</v>
      </c>
      <c r="K51" t="str">
        <f t="shared" si="0"/>
        <v/>
      </c>
      <c r="L51" t="str">
        <f t="shared" si="1"/>
        <v/>
      </c>
    </row>
    <row r="52" spans="1:12">
      <c r="A52">
        <v>50</v>
      </c>
      <c r="B52" s="183">
        <f>[2]좌석배치!V24</f>
        <v>0</v>
      </c>
      <c r="C52" s="183">
        <f>[2]좌석배치!U25</f>
        <v>0</v>
      </c>
      <c r="E52">
        <v>50</v>
      </c>
      <c r="J52" t="b">
        <f>COUNTIF(모의고사!$C$6:$C$144,'참수리 명단'!K52)&lt;1</f>
        <v>0</v>
      </c>
      <c r="K52" t="str">
        <f t="shared" si="0"/>
        <v/>
      </c>
      <c r="L52" t="str">
        <f t="shared" si="1"/>
        <v/>
      </c>
    </row>
    <row r="53" spans="1:12">
      <c r="A53">
        <v>51</v>
      </c>
      <c r="B53" s="183">
        <f>[2]좌석배치!Y24</f>
        <v>0</v>
      </c>
      <c r="C53" s="183">
        <f>[2]좌석배치!X25</f>
        <v>0</v>
      </c>
      <c r="E53">
        <v>51</v>
      </c>
      <c r="J53" t="b">
        <f>COUNTIF(모의고사!$C$6:$C$144,'참수리 명단'!K53)&lt;1</f>
        <v>0</v>
      </c>
      <c r="K53" t="str">
        <f t="shared" si="0"/>
        <v/>
      </c>
      <c r="L53" t="str">
        <f t="shared" si="1"/>
        <v/>
      </c>
    </row>
    <row r="54" spans="1:12">
      <c r="A54">
        <v>52</v>
      </c>
      <c r="B54" s="183">
        <f>[2]좌석배치!AB24</f>
        <v>0</v>
      </c>
      <c r="C54" s="183">
        <f>[2]좌석배치!AA25</f>
        <v>0</v>
      </c>
      <c r="E54">
        <v>52</v>
      </c>
      <c r="J54" t="b">
        <f>COUNTIF(모의고사!$C$6:$C$144,'참수리 명단'!K54)&lt;1</f>
        <v>0</v>
      </c>
      <c r="K54" t="str">
        <f t="shared" si="0"/>
        <v/>
      </c>
      <c r="L54" t="str">
        <f t="shared" si="1"/>
        <v/>
      </c>
    </row>
    <row r="55" spans="1:12">
      <c r="A55">
        <v>53</v>
      </c>
      <c r="B55" s="183">
        <f>[2]좌석배치!AE24</f>
        <v>0</v>
      </c>
      <c r="C55" s="183">
        <f>[2]좌석배치!AD25</f>
        <v>0</v>
      </c>
      <c r="E55">
        <v>53</v>
      </c>
      <c r="J55" t="b">
        <f>COUNTIF(모의고사!$C$6:$C$144,'참수리 명단'!K55)&lt;1</f>
        <v>0</v>
      </c>
      <c r="K55" t="str">
        <f t="shared" si="0"/>
        <v/>
      </c>
      <c r="L55" t="str">
        <f t="shared" si="1"/>
        <v/>
      </c>
    </row>
    <row r="56" spans="1:12">
      <c r="A56">
        <v>54</v>
      </c>
      <c r="B56" s="183" t="str">
        <f>[2]좌석배치!E29</f>
        <v>권영환</v>
      </c>
      <c r="C56" s="183" t="str">
        <f>[2]좌석배치!D30</f>
        <v>17년3월 참수리 M.C</v>
      </c>
      <c r="E56">
        <v>54</v>
      </c>
      <c r="J56" t="b">
        <f>COUNTIF(모의고사!$C$6:$C$144,'참수리 명단'!K56)&lt;1</f>
        <v>0</v>
      </c>
      <c r="K56" t="str">
        <f t="shared" si="0"/>
        <v/>
      </c>
      <c r="L56" t="str">
        <f t="shared" si="1"/>
        <v>권영환</v>
      </c>
    </row>
    <row r="57" spans="1:12">
      <c r="A57">
        <v>55</v>
      </c>
      <c r="B57" s="183">
        <f>[2]좌석배치!H29</f>
        <v>0</v>
      </c>
      <c r="C57" s="183">
        <f>[2]좌석배치!G30</f>
        <v>0</v>
      </c>
      <c r="E57">
        <v>55</v>
      </c>
      <c r="J57" t="b">
        <f>COUNTIF(모의고사!$C$6:$C$144,'참수리 명단'!K57)&lt;1</f>
        <v>0</v>
      </c>
      <c r="K57" t="str">
        <f t="shared" si="0"/>
        <v/>
      </c>
      <c r="L57" t="str">
        <f t="shared" si="1"/>
        <v/>
      </c>
    </row>
    <row r="58" spans="1:12">
      <c r="A58">
        <v>56</v>
      </c>
      <c r="B58" s="183" t="str">
        <f>[2]좌석배치!K29</f>
        <v>김성엽</v>
      </c>
      <c r="C58" s="183" t="str">
        <f>[2]좌석배치!J30</f>
        <v>17년5월 참수리 M.C</v>
      </c>
      <c r="E58">
        <v>56</v>
      </c>
      <c r="J58" t="b">
        <f>COUNTIF(모의고사!$C$6:$C$144,'참수리 명단'!K58)&lt;1</f>
        <v>0</v>
      </c>
      <c r="K58" t="str">
        <f t="shared" si="0"/>
        <v/>
      </c>
      <c r="L58" t="str">
        <f t="shared" si="1"/>
        <v>김성엽</v>
      </c>
    </row>
    <row r="59" spans="1:12">
      <c r="A59">
        <v>57</v>
      </c>
      <c r="B59" s="183">
        <f>[2]좌석배치!N29</f>
        <v>0</v>
      </c>
      <c r="C59" s="183">
        <f>[2]좌석배치!M30</f>
        <v>0</v>
      </c>
      <c r="E59">
        <v>57</v>
      </c>
      <c r="J59" t="b">
        <f>COUNTIF(모의고사!$C$6:$C$144,'참수리 명단'!K59)&lt;1</f>
        <v>0</v>
      </c>
      <c r="K59" t="str">
        <f t="shared" si="0"/>
        <v/>
      </c>
      <c r="L59" t="str">
        <f t="shared" si="1"/>
        <v/>
      </c>
    </row>
    <row r="60" spans="1:12">
      <c r="A60">
        <v>58</v>
      </c>
      <c r="B60" s="183" t="str">
        <f>[2]좌석배치!S29</f>
        <v>안영민</v>
      </c>
      <c r="C60" s="183" t="str">
        <f>[2]좌석배치!R30</f>
        <v>N참수리신규</v>
      </c>
      <c r="E60">
        <v>58</v>
      </c>
      <c r="J60" t="b">
        <f>COUNTIF(모의고사!$C$6:$C$144,'참수리 명단'!K60)&lt;1</f>
        <v>0</v>
      </c>
      <c r="K60" t="str">
        <f t="shared" si="0"/>
        <v>안영민</v>
      </c>
      <c r="L60" t="str">
        <f t="shared" si="1"/>
        <v/>
      </c>
    </row>
    <row r="61" spans="1:12">
      <c r="A61">
        <v>59</v>
      </c>
      <c r="B61" s="183">
        <f>[2]좌석배치!V29</f>
        <v>0</v>
      </c>
      <c r="C61" s="183">
        <f>[2]좌석배치!U30</f>
        <v>0</v>
      </c>
      <c r="J61" t="b">
        <f>COUNTIF(모의고사!$C$6:$C$144,'참수리 명단'!K61)&lt;1</f>
        <v>0</v>
      </c>
      <c r="K61" t="str">
        <f t="shared" si="0"/>
        <v/>
      </c>
      <c r="L61" t="str">
        <f t="shared" si="1"/>
        <v/>
      </c>
    </row>
    <row r="62" spans="1:12">
      <c r="A62">
        <v>60</v>
      </c>
      <c r="B62" s="183">
        <f>[2]좌석배치!Y29</f>
        <v>0</v>
      </c>
      <c r="C62" s="183">
        <f>[2]좌석배치!X30</f>
        <v>0</v>
      </c>
      <c r="J62" t="b">
        <f>COUNTIF(모의고사!$C$6:$C$144,'참수리 명단'!K62)&lt;1</f>
        <v>0</v>
      </c>
      <c r="K62" t="str">
        <f t="shared" si="0"/>
        <v/>
      </c>
      <c r="L62" t="str">
        <f t="shared" si="1"/>
        <v/>
      </c>
    </row>
    <row r="63" spans="1:12">
      <c r="A63">
        <v>61</v>
      </c>
      <c r="B63" s="183">
        <f>[2]좌석배치!AB29</f>
        <v>0</v>
      </c>
      <c r="C63" s="183">
        <f>[2]좌석배치!AA30</f>
        <v>0</v>
      </c>
      <c r="J63" t="b">
        <f>COUNTIF(모의고사!$C$6:$C$144,'참수리 명단'!K63)&lt;1</f>
        <v>0</v>
      </c>
      <c r="K63" t="str">
        <f t="shared" si="0"/>
        <v/>
      </c>
      <c r="L63" t="str">
        <f t="shared" si="1"/>
        <v/>
      </c>
    </row>
    <row r="64" spans="1:12">
      <c r="A64">
        <v>62</v>
      </c>
      <c r="B64" s="183">
        <f>[2]좌석배치!AE29</f>
        <v>0</v>
      </c>
      <c r="C64" s="183">
        <f>[2]좌석배치!AD30</f>
        <v>0</v>
      </c>
      <c r="J64" t="b">
        <f>COUNTIF(모의고사!$C$6:$C$144,'참수리 명단'!K64)&lt;1</f>
        <v>0</v>
      </c>
      <c r="K64" t="str">
        <f t="shared" si="0"/>
        <v/>
      </c>
      <c r="L64" t="str">
        <f t="shared" si="1"/>
        <v/>
      </c>
    </row>
    <row r="65" spans="1:12">
      <c r="A65">
        <v>63</v>
      </c>
      <c r="B65" s="183" t="str">
        <f>[2]좌석배치!E32</f>
        <v>공정원</v>
      </c>
      <c r="C65" s="183" t="str">
        <f>[2]좌석배치!D33</f>
        <v>N참수리신규</v>
      </c>
      <c r="J65" t="b">
        <f>COUNTIF(모의고사!$C$6:$C$144,'참수리 명단'!K65)&lt;1</f>
        <v>0</v>
      </c>
      <c r="K65" t="str">
        <f t="shared" si="0"/>
        <v>공정원</v>
      </c>
      <c r="L65" t="str">
        <f t="shared" si="1"/>
        <v/>
      </c>
    </row>
    <row r="66" spans="1:12">
      <c r="A66">
        <v>64</v>
      </c>
      <c r="B66" s="183">
        <f>[2]좌석배치!H32</f>
        <v>0</v>
      </c>
      <c r="C66" s="183">
        <f>[2]좌석배치!G33</f>
        <v>0</v>
      </c>
      <c r="J66" t="b">
        <f>COUNTIF(모의고사!$C$6:$C$144,'참수리 명단'!K66)&lt;1</f>
        <v>0</v>
      </c>
      <c r="K66" t="str">
        <f t="shared" si="0"/>
        <v/>
      </c>
      <c r="L66" t="str">
        <f t="shared" si="1"/>
        <v/>
      </c>
    </row>
    <row r="67" spans="1:12">
      <c r="A67">
        <v>65</v>
      </c>
      <c r="B67" s="183">
        <f>[2]좌석배치!K32</f>
        <v>0</v>
      </c>
      <c r="C67" s="183">
        <f>[2]좌석배치!J33</f>
        <v>0</v>
      </c>
      <c r="J67" t="b">
        <f>COUNTIF(모의고사!$C$6:$C$144,'참수리 명단'!K67)&lt;1</f>
        <v>0</v>
      </c>
      <c r="K67" t="str">
        <f t="shared" si="0"/>
        <v/>
      </c>
      <c r="L67" t="str">
        <f t="shared" si="1"/>
        <v/>
      </c>
    </row>
    <row r="68" spans="1:12">
      <c r="A68">
        <v>66</v>
      </c>
      <c r="B68" s="183">
        <f>[2]좌석배치!N32</f>
        <v>0</v>
      </c>
      <c r="C68" s="183">
        <f>[2]좌석배치!M33</f>
        <v>0</v>
      </c>
      <c r="J68" t="b">
        <f>COUNTIF(모의고사!$C$6:$C$144,'참수리 명단'!K68)&lt;1</f>
        <v>0</v>
      </c>
      <c r="K68" t="str">
        <f t="shared" ref="K68:K73" si="2">IF(LEFT(C68,4)="N참수리", B68, "")</f>
        <v/>
      </c>
      <c r="L68" t="str">
        <f t="shared" ref="L68:L73" si="3">IF(RIGHT(C68,3)="M.C", B68, "")</f>
        <v/>
      </c>
    </row>
    <row r="69" spans="1:12">
      <c r="A69">
        <v>67</v>
      </c>
      <c r="B69" s="183">
        <f>[2]좌석배치!S32</f>
        <v>0</v>
      </c>
      <c r="C69" s="183">
        <f>[2]좌석배치!R33</f>
        <v>0</v>
      </c>
      <c r="J69" t="b">
        <f>COUNTIF(모의고사!$C$6:$C$144,'참수리 명단'!K69)&lt;1</f>
        <v>0</v>
      </c>
      <c r="K69" t="str">
        <f t="shared" si="2"/>
        <v/>
      </c>
      <c r="L69" t="str">
        <f t="shared" si="3"/>
        <v/>
      </c>
    </row>
    <row r="70" spans="1:12">
      <c r="A70">
        <v>68</v>
      </c>
      <c r="B70" s="183">
        <f>[2]좌석배치!V32</f>
        <v>0</v>
      </c>
      <c r="C70" s="183">
        <f>[2]좌석배치!U33</f>
        <v>0</v>
      </c>
      <c r="J70" t="b">
        <f>COUNTIF(모의고사!$C$6:$C$144,'참수리 명단'!K70)&lt;1</f>
        <v>0</v>
      </c>
      <c r="K70" t="str">
        <f t="shared" si="2"/>
        <v/>
      </c>
      <c r="L70" t="str">
        <f t="shared" si="3"/>
        <v/>
      </c>
    </row>
    <row r="71" spans="1:12">
      <c r="A71">
        <v>69</v>
      </c>
      <c r="B71" s="183">
        <f>[2]좌석배치!Y32</f>
        <v>0</v>
      </c>
      <c r="C71" s="183">
        <f>[2]좌석배치!X33</f>
        <v>0</v>
      </c>
      <c r="J71" t="b">
        <f>COUNTIF(모의고사!$C$6:$C$144,'참수리 명단'!K71)&lt;1</f>
        <v>0</v>
      </c>
      <c r="K71" t="str">
        <f t="shared" si="2"/>
        <v/>
      </c>
      <c r="L71" t="str">
        <f t="shared" si="3"/>
        <v/>
      </c>
    </row>
    <row r="72" spans="1:12">
      <c r="A72">
        <v>70</v>
      </c>
      <c r="B72" s="183" t="str">
        <f>[2]좌석배치!AB32</f>
        <v>황기홍</v>
      </c>
      <c r="C72" s="183" t="str">
        <f>[2]좌석배치!AA33</f>
        <v>헬스클럽 알바</v>
      </c>
      <c r="J72" t="b">
        <f>COUNTIF(모의고사!$C$6:$C$144,'참수리 명단'!K72)&lt;1</f>
        <v>0</v>
      </c>
      <c r="K72" t="str">
        <f t="shared" si="2"/>
        <v/>
      </c>
      <c r="L72" t="str">
        <f t="shared" si="3"/>
        <v/>
      </c>
    </row>
    <row r="73" spans="1:12">
      <c r="A73">
        <v>71</v>
      </c>
      <c r="B73" s="183">
        <f>[2]좌석배치!AE32</f>
        <v>0</v>
      </c>
      <c r="C73" s="183">
        <f>[2]좌석배치!AD33</f>
        <v>0</v>
      </c>
      <c r="J73" t="b">
        <f>COUNTIF(모의고사!$C$6:$C$144,'참수리 명단'!K73)&lt;1</f>
        <v>0</v>
      </c>
      <c r="K73" t="str">
        <f t="shared" si="2"/>
        <v/>
      </c>
      <c r="L73" t="str">
        <f t="shared" si="3"/>
        <v/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모의고사</vt:lpstr>
      <vt:lpstr>9월 문항분석표</vt:lpstr>
      <vt:lpstr>9월 참수리 모의고사 (2)</vt:lpstr>
      <vt:lpstr>참수리 5월</vt:lpstr>
      <vt:lpstr>참수리 명단</vt:lpstr>
      <vt:lpstr>'9월 참수리 모의고사 (2)'!Print_Area</vt:lpstr>
      <vt:lpstr>모의고사!Print_Area</vt:lpstr>
      <vt:lpstr>'참수리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2018-02-28T01:21:53Z</cp:lastPrinted>
  <dcterms:created xsi:type="dcterms:W3CDTF">2011-03-28T06:05:15Z</dcterms:created>
  <dcterms:modified xsi:type="dcterms:W3CDTF">2018-02-28T01:21:55Z</dcterms:modified>
</cp:coreProperties>
</file>