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755" yWindow="-30" windowWidth="16365" windowHeight="11745"/>
  </bookViews>
  <sheets>
    <sheet name="모의고사" sheetId="17" r:id="rId1"/>
    <sheet name="9월 문항분석표" sheetId="22" state="hidden" r:id="rId2"/>
    <sheet name="9월 참수리 모의고사 (2)" sheetId="23" state="hidden" r:id="rId3"/>
    <sheet name="참수리 5월" sheetId="21" state="hidden" r:id="rId4"/>
    <sheet name="참수리" sheetId="35" r:id="rId5"/>
    <sheet name="mc" sheetId="24" r:id="rId6"/>
    <sheet name="체력테스트" sheetId="29" r:id="rId7"/>
    <sheet name="점수표" sheetId="28" r:id="rId8"/>
    <sheet name="Sheet1" sheetId="36" r:id="rId9"/>
    <sheet name="Sheet2" sheetId="37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'9월 참수리 모의고사 (2)'!$A$6:$O$28</definedName>
    <definedName name="_xlnm._FilterDatabase" localSheetId="5" hidden="1">mc!$A$2:$B$73</definedName>
    <definedName name="_xlnm._FilterDatabase" localSheetId="0" hidden="1">모의고사!$B$6:$Q$97</definedName>
    <definedName name="_xlnm._FilterDatabase" localSheetId="4" hidden="1">참수리!$A$2:$B$2</definedName>
    <definedName name="_xlnm._FilterDatabase" localSheetId="6" hidden="1">체력테스트!$A$2:$P$83</definedName>
    <definedName name="DropARange">OFFSET([1]리스트!$O$1,0,0,COUNTA([1]리스트!$O:I),1)</definedName>
    <definedName name="DropLstRange">OFFSET([1]DropDown!$A$1,0,0,COUNTA([1]DropDown!$A:$A)+1,1)</definedName>
    <definedName name="_xlnm.Print_Area" localSheetId="2">'9월 참수리 모의고사 (2)'!$A$2:$O$37</definedName>
    <definedName name="_xlnm.Print_Area" localSheetId="0">모의고사!$B$2:$S$89</definedName>
    <definedName name="_xlnm.Print_Area" localSheetId="3">'참수리 5월'!$A$1:$O$32</definedName>
    <definedName name="_xlnm.Print_Area" localSheetId="6">체력테스트!$A$1:$P$50</definedName>
    <definedName name="_xlnm.Print_Titles" localSheetId="6">체력테스트!$1:$2</definedName>
    <definedName name="문항분석과목">OFFSET([1]문항분석표!$T$4,0,0,COUNTA([1]문항분석표!$T:$T),1)</definedName>
    <definedName name="성적분포과목">OFFSET([1]성적분포도!$W$4,0,0,COUNTA([1]성적분포도!$W:$W),1)</definedName>
  </definedNames>
  <calcPr calcId="125725"/>
</workbook>
</file>

<file path=xl/calcChain.xml><?xml version="1.0" encoding="utf-8"?>
<calcChain xmlns="http://schemas.openxmlformats.org/spreadsheetml/2006/main">
  <c r="P17" i="17"/>
  <c r="P6"/>
  <c r="P19"/>
  <c r="P20"/>
  <c r="P21"/>
  <c r="P10"/>
  <c r="P11"/>
  <c r="P12"/>
  <c r="P13"/>
  <c r="P14"/>
  <c r="P15"/>
  <c r="P16"/>
  <c r="P18"/>
  <c r="P8"/>
  <c r="P9"/>
  <c r="P33"/>
  <c r="P34"/>
  <c r="P35"/>
  <c r="P36"/>
  <c r="P37"/>
  <c r="P38"/>
  <c r="P39"/>
  <c r="P40"/>
  <c r="P22"/>
  <c r="P29"/>
  <c r="P31"/>
  <c r="P41"/>
  <c r="P42"/>
  <c r="P43"/>
  <c r="P44"/>
  <c r="P45"/>
  <c r="P46"/>
  <c r="P47"/>
  <c r="P49"/>
  <c r="P54"/>
  <c r="P55"/>
  <c r="P57"/>
  <c r="P59"/>
  <c r="P61"/>
  <c r="P62"/>
  <c r="P63"/>
  <c r="P65"/>
  <c r="P66"/>
  <c r="P67"/>
  <c r="P69"/>
  <c r="P7"/>
  <c r="U4" l="1"/>
  <c r="N11" l="1"/>
  <c r="N15"/>
  <c r="N19"/>
  <c r="N7"/>
  <c r="N26"/>
  <c r="N30"/>
  <c r="N34"/>
  <c r="N38"/>
  <c r="N42"/>
  <c r="N46"/>
  <c r="N50"/>
  <c r="N54"/>
  <c r="N58"/>
  <c r="N62"/>
  <c r="N66"/>
  <c r="N13"/>
  <c r="N21"/>
  <c r="N28"/>
  <c r="N36"/>
  <c r="N44"/>
  <c r="N48"/>
  <c r="N56"/>
  <c r="N64"/>
  <c r="N8"/>
  <c r="N16"/>
  <c r="N23"/>
  <c r="N31"/>
  <c r="N43"/>
  <c r="N51"/>
  <c r="N59"/>
  <c r="N67"/>
  <c r="N10"/>
  <c r="N14"/>
  <c r="N18"/>
  <c r="N22"/>
  <c r="N25"/>
  <c r="N29"/>
  <c r="N33"/>
  <c r="N37"/>
  <c r="N41"/>
  <c r="N45"/>
  <c r="N49"/>
  <c r="N53"/>
  <c r="N57"/>
  <c r="N61"/>
  <c r="N65"/>
  <c r="N69"/>
  <c r="N9"/>
  <c r="N17"/>
  <c r="N24"/>
  <c r="N32"/>
  <c r="N40"/>
  <c r="N52"/>
  <c r="N60"/>
  <c r="N68"/>
  <c r="N12"/>
  <c r="N20"/>
  <c r="N27"/>
  <c r="N35"/>
  <c r="N39"/>
  <c r="N47"/>
  <c r="N55"/>
  <c r="N63"/>
  <c r="Q58"/>
  <c r="Q37"/>
  <c r="Q39"/>
  <c r="Q26"/>
  <c r="Q17"/>
  <c r="Q38"/>
  <c r="Q60"/>
  <c r="Q68"/>
  <c r="Q48"/>
  <c r="Q36"/>
  <c r="Q32"/>
  <c r="Q47"/>
  <c r="Q19"/>
  <c r="Q14"/>
  <c r="Q63"/>
  <c r="Q11"/>
  <c r="Q25"/>
  <c r="Q55"/>
  <c r="Q56"/>
  <c r="Q43"/>
  <c r="Q33"/>
  <c r="Q67"/>
  <c r="Q66" l="1"/>
  <c r="Q49"/>
  <c r="O16"/>
  <c r="Q16" l="1"/>
  <c r="Q51"/>
  <c r="Q54"/>
  <c r="Q24"/>
  <c r="Q61"/>
  <c r="Q27"/>
  <c r="Q22"/>
  <c r="Q30"/>
  <c r="P70" l="1"/>
  <c r="P48"/>
  <c r="P50"/>
  <c r="P68"/>
  <c r="P52"/>
  <c r="P26"/>
  <c r="P28"/>
  <c r="P64"/>
  <c r="O31" l="1"/>
  <c r="Q41"/>
  <c r="Q69"/>
  <c r="O8"/>
  <c r="O48"/>
  <c r="O9"/>
  <c r="O69"/>
  <c r="O36"/>
  <c r="O62"/>
  <c r="O70"/>
  <c r="O49"/>
  <c r="O65"/>
  <c r="O29"/>
  <c r="O21"/>
  <c r="O45"/>
  <c r="O68"/>
  <c r="O10"/>
  <c r="O37"/>
  <c r="O28"/>
  <c r="O42"/>
  <c r="O39"/>
  <c r="O59"/>
  <c r="O35"/>
  <c r="O53"/>
  <c r="O50"/>
  <c r="O26"/>
  <c r="O44"/>
  <c r="O23"/>
  <c r="O12"/>
  <c r="O38"/>
  <c r="O52"/>
  <c r="O60"/>
  <c r="O40"/>
  <c r="O64"/>
  <c r="O18"/>
  <c r="O15"/>
  <c r="O57"/>
  <c r="O20"/>
  <c r="O13"/>
  <c r="O46"/>
  <c r="O32"/>
  <c r="O47"/>
  <c r="O34"/>
  <c r="Q21"/>
  <c r="Q62" l="1"/>
  <c r="O41"/>
  <c r="I83" i="29" l="1"/>
  <c r="H83"/>
  <c r="P82"/>
  <c r="O82"/>
  <c r="P81"/>
  <c r="O81"/>
  <c r="P80"/>
  <c r="O80"/>
  <c r="P79"/>
  <c r="O79"/>
  <c r="P78"/>
  <c r="O78"/>
  <c r="P77"/>
  <c r="O77"/>
  <c r="P76"/>
  <c r="O76"/>
  <c r="P75"/>
  <c r="O75"/>
  <c r="P74"/>
  <c r="O74"/>
  <c r="P73"/>
  <c r="O73"/>
  <c r="P72"/>
  <c r="O72"/>
  <c r="P71"/>
  <c r="O71"/>
  <c r="P70"/>
  <c r="O70"/>
  <c r="P69"/>
  <c r="O69"/>
  <c r="P68"/>
  <c r="O68"/>
  <c r="P67"/>
  <c r="O67"/>
  <c r="P66"/>
  <c r="O66"/>
  <c r="P65"/>
  <c r="O65"/>
  <c r="P64"/>
  <c r="O64"/>
  <c r="P63"/>
  <c r="O63"/>
  <c r="P62"/>
  <c r="O62"/>
  <c r="P61"/>
  <c r="O61"/>
  <c r="P60"/>
  <c r="O60"/>
  <c r="P59"/>
  <c r="O59"/>
  <c r="P58"/>
  <c r="O58"/>
  <c r="P57"/>
  <c r="O57"/>
  <c r="P56"/>
  <c r="O56"/>
  <c r="P55"/>
  <c r="O55"/>
  <c r="P54"/>
  <c r="O54"/>
  <c r="P53"/>
  <c r="O53"/>
  <c r="P52"/>
  <c r="O52"/>
  <c r="P51"/>
  <c r="O51"/>
  <c r="P50"/>
  <c r="O50"/>
  <c r="P49"/>
  <c r="O49"/>
  <c r="P48"/>
  <c r="O48"/>
  <c r="P47"/>
  <c r="O47"/>
  <c r="P46"/>
  <c r="O46"/>
  <c r="P45"/>
  <c r="O45"/>
  <c r="P44"/>
  <c r="O44"/>
  <c r="P43"/>
  <c r="O43"/>
  <c r="P42"/>
  <c r="O42"/>
  <c r="P41"/>
  <c r="O41" l="1"/>
  <c r="N3" l="1"/>
  <c r="M3"/>
  <c r="L3"/>
  <c r="K3"/>
  <c r="J3"/>
  <c r="O3" l="1"/>
  <c r="C28" i="23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Q18" i="17"/>
  <c r="Q59"/>
  <c r="Q23"/>
  <c r="Q46"/>
  <c r="Q34"/>
  <c r="Q65"/>
  <c r="Q44"/>
  <c r="Q28"/>
  <c r="Q52"/>
  <c r="Q15"/>
  <c r="Q31"/>
  <c r="Q50"/>
  <c r="Q45"/>
  <c r="Q13"/>
  <c r="Q40"/>
  <c r="Q12"/>
  <c r="Q64"/>
  <c r="Q70"/>
  <c r="Q20"/>
  <c r="Q35"/>
  <c r="R56"/>
  <c r="S56" l="1"/>
  <c r="R37"/>
  <c r="S37" s="1"/>
  <c r="R43"/>
  <c r="R69"/>
  <c r="R52"/>
  <c r="S52" l="1"/>
  <c r="S69"/>
  <c r="S43"/>
  <c r="R42"/>
  <c r="S42" s="1"/>
  <c r="R13"/>
  <c r="R64"/>
  <c r="Q42"/>
  <c r="R14"/>
  <c r="Q29"/>
  <c r="R48"/>
  <c r="Q10"/>
  <c r="R19"/>
  <c r="R81"/>
  <c r="R53"/>
  <c r="Q57"/>
  <c r="R83"/>
  <c r="S83" l="1"/>
  <c r="S53"/>
  <c r="S81"/>
  <c r="S19"/>
  <c r="S48"/>
  <c r="S14"/>
  <c r="S64"/>
  <c r="S13"/>
  <c r="R34"/>
  <c r="S34" s="1"/>
  <c r="R46"/>
  <c r="R8"/>
  <c r="S8" l="1"/>
  <c r="S46"/>
  <c r="Q53"/>
  <c r="R26"/>
  <c r="R25"/>
  <c r="S26" l="1"/>
  <c r="S25"/>
  <c r="R73"/>
  <c r="S73" l="1"/>
  <c r="N70" l="1"/>
</calcChain>
</file>

<file path=xl/sharedStrings.xml><?xml version="1.0" encoding="utf-8"?>
<sst xmlns="http://schemas.openxmlformats.org/spreadsheetml/2006/main" count="924" uniqueCount="548">
  <si>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</si>
  <si>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</si>
  <si>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</si>
  <si>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</si>
  <si>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</si>
  <si>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</si>
  <si>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</si>
  <si>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</si>
  <si>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</si>
  <si>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</si>
  <si>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</si>
  <si>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</si>
  <si>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</si>
  <si>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</si>
  <si>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</si>
  <si>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</si>
  <si>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응시
번호</t>
    <phoneticPr fontId="16" type="noConversion"/>
  </si>
  <si>
    <t>과목</t>
    <phoneticPr fontId="15" type="noConversion"/>
  </si>
  <si>
    <t>형사
소송법</t>
    <phoneticPr fontId="3" type="noConversion"/>
  </si>
  <si>
    <t>한국사</t>
    <phoneticPr fontId="15" type="noConversion"/>
  </si>
  <si>
    <t>비고</t>
    <phoneticPr fontId="16" type="noConversion"/>
  </si>
  <si>
    <t>응시인원</t>
    <phoneticPr fontId="16" type="noConversion"/>
  </si>
  <si>
    <t>127</t>
  </si>
  <si>
    <t>83</t>
  </si>
  <si>
    <t>9</t>
  </si>
  <si>
    <t>8</t>
  </si>
  <si>
    <t>37</t>
  </si>
  <si>
    <t>39</t>
  </si>
  <si>
    <t>82</t>
  </si>
  <si>
    <t>101</t>
  </si>
  <si>
    <t>57</t>
  </si>
  <si>
    <t>1</t>
  </si>
  <si>
    <t>4</t>
  </si>
  <si>
    <t>3</t>
  </si>
  <si>
    <t>11</t>
  </si>
  <si>
    <t>75</t>
  </si>
  <si>
    <t>44</t>
  </si>
  <si>
    <t>51</t>
  </si>
  <si>
    <t>171</t>
  </si>
  <si>
    <t>34</t>
  </si>
  <si>
    <t>147</t>
  </si>
  <si>
    <t>14</t>
  </si>
  <si>
    <t>13</t>
  </si>
  <si>
    <t>92</t>
  </si>
  <si>
    <t>73</t>
  </si>
  <si>
    <t>126</t>
  </si>
  <si>
    <t>50</t>
  </si>
  <si>
    <t>7</t>
  </si>
  <si>
    <t>170</t>
  </si>
  <si>
    <t>46</t>
  </si>
  <si>
    <t>35</t>
  </si>
  <si>
    <t>40</t>
  </si>
  <si>
    <t>과락</t>
  </si>
  <si>
    <t>석차</t>
    <phoneticPr fontId="16" type="noConversion"/>
  </si>
  <si>
    <t>총점</t>
    <phoneticPr fontId="16" type="noConversion"/>
  </si>
  <si>
    <t>평균</t>
    <phoneticPr fontId="16" type="noConversion"/>
  </si>
  <si>
    <t>5월 참수리 성적</t>
    <phoneticPr fontId="3" type="noConversion"/>
  </si>
  <si>
    <t>시험일자</t>
    <phoneticPr fontId="16" type="noConversion"/>
  </si>
  <si>
    <t>54</t>
  </si>
  <si>
    <t>192</t>
  </si>
  <si>
    <t>86</t>
  </si>
  <si>
    <t>206</t>
  </si>
  <si>
    <t>15</t>
  </si>
  <si>
    <t>여</t>
    <phoneticPr fontId="3" type="noConversion"/>
  </si>
  <si>
    <t>남</t>
    <phoneticPr fontId="3" type="noConversion"/>
  </si>
  <si>
    <t>★전체1등★</t>
    <phoneticPr fontId="3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</si>
  <si>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</si>
  <si>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</si>
  <si>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</si>
  <si>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</si>
  <si>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</si>
  <si>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</si>
  <si>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</si>
  <si>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</si>
  <si>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</si>
  <si>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전월대비
점수</t>
    <phoneticPr fontId="3" type="noConversion"/>
  </si>
  <si>
    <t>참수리 등록여부</t>
    <phoneticPr fontId="3" type="noConversion"/>
  </si>
  <si>
    <t>비고</t>
    <phoneticPr fontId="16" type="noConversion"/>
  </si>
  <si>
    <t>00주</t>
    <phoneticPr fontId="3" type="noConversion"/>
  </si>
  <si>
    <t>ㅡ</t>
    <phoneticPr fontId="3" type="noConversion"/>
  </si>
  <si>
    <t>등록가능</t>
    <phoneticPr fontId="3" type="noConversion"/>
  </si>
  <si>
    <t>재등록가능</t>
    <phoneticPr fontId="3" type="noConversion"/>
  </si>
  <si>
    <t>2관등록</t>
    <phoneticPr fontId="3" type="noConversion"/>
  </si>
  <si>
    <t>00현</t>
    <phoneticPr fontId="3" type="noConversion"/>
  </si>
  <si>
    <t>1등↑</t>
    <phoneticPr fontId="3" type="noConversion"/>
  </si>
  <si>
    <t>5만원</t>
    <phoneticPr fontId="3" type="noConversion"/>
  </si>
  <si>
    <t>00승</t>
    <phoneticPr fontId="3" type="noConversion"/>
  </si>
  <si>
    <t>28등↑</t>
    <phoneticPr fontId="3" type="noConversion"/>
  </si>
  <si>
    <t>3만원</t>
    <phoneticPr fontId="3" type="noConversion"/>
  </si>
  <si>
    <t>00준</t>
    <phoneticPr fontId="3" type="noConversion"/>
  </si>
  <si>
    <t>2등↑</t>
    <phoneticPr fontId="3" type="noConversion"/>
  </si>
  <si>
    <t>00나</t>
    <phoneticPr fontId="3" type="noConversion"/>
  </si>
  <si>
    <t>4등↑</t>
    <phoneticPr fontId="3" type="noConversion"/>
  </si>
  <si>
    <t>00열</t>
    <phoneticPr fontId="3" type="noConversion"/>
  </si>
  <si>
    <t>7등↑</t>
    <phoneticPr fontId="3" type="noConversion"/>
  </si>
  <si>
    <t>1만원</t>
    <phoneticPr fontId="3" type="noConversion"/>
  </si>
  <si>
    <t>00상</t>
    <phoneticPr fontId="3" type="noConversion"/>
  </si>
  <si>
    <t>00규</t>
    <phoneticPr fontId="3" type="noConversion"/>
  </si>
  <si>
    <t>26등↑</t>
    <phoneticPr fontId="3" type="noConversion"/>
  </si>
  <si>
    <t>00재</t>
    <phoneticPr fontId="3" type="noConversion"/>
  </si>
  <si>
    <t>14등↓</t>
    <phoneticPr fontId="3" type="noConversion"/>
  </si>
  <si>
    <t>00석</t>
    <phoneticPr fontId="3" type="noConversion"/>
  </si>
  <si>
    <t>8등↓</t>
    <phoneticPr fontId="3" type="noConversion"/>
  </si>
  <si>
    <t>00슬</t>
    <phoneticPr fontId="3" type="noConversion"/>
  </si>
  <si>
    <t>32등↑</t>
    <phoneticPr fontId="3" type="noConversion"/>
  </si>
  <si>
    <t>00형</t>
    <phoneticPr fontId="3" type="noConversion"/>
  </si>
  <si>
    <t>3등↓</t>
    <phoneticPr fontId="3" type="noConversion"/>
  </si>
  <si>
    <t>00희</t>
    <phoneticPr fontId="3" type="noConversion"/>
  </si>
  <si>
    <t>4등↓</t>
    <phoneticPr fontId="3" type="noConversion"/>
  </si>
  <si>
    <t>8등↑</t>
    <phoneticPr fontId="3" type="noConversion"/>
  </si>
  <si>
    <t>18등↑</t>
    <phoneticPr fontId="3" type="noConversion"/>
  </si>
  <si>
    <t>00욱</t>
    <phoneticPr fontId="3" type="noConversion"/>
  </si>
  <si>
    <t>20등↓</t>
    <phoneticPr fontId="3" type="noConversion"/>
  </si>
  <si>
    <t>00진</t>
    <phoneticPr fontId="3" type="noConversion"/>
  </si>
  <si>
    <t>11등↓</t>
    <phoneticPr fontId="3" type="noConversion"/>
  </si>
  <si>
    <t>00인</t>
    <phoneticPr fontId="3" type="noConversion"/>
  </si>
  <si>
    <t>13등↑</t>
    <phoneticPr fontId="3" type="noConversion"/>
  </si>
  <si>
    <t>00성</t>
    <phoneticPr fontId="3" type="noConversion"/>
  </si>
  <si>
    <t>15등↓</t>
    <phoneticPr fontId="3" type="noConversion"/>
  </si>
  <si>
    <t>00정</t>
    <phoneticPr fontId="3" type="noConversion"/>
  </si>
  <si>
    <t>00이</t>
    <phoneticPr fontId="3" type="noConversion"/>
  </si>
  <si>
    <t>10등↓</t>
    <phoneticPr fontId="3" type="noConversion"/>
  </si>
  <si>
    <t>필수상담</t>
    <phoneticPr fontId="3" type="noConversion"/>
  </si>
  <si>
    <t>12등↑</t>
    <phoneticPr fontId="3" type="noConversion"/>
  </si>
  <si>
    <t>00근</t>
    <phoneticPr fontId="3" type="noConversion"/>
  </si>
  <si>
    <t>27등↓</t>
    <phoneticPr fontId="3" type="noConversion"/>
  </si>
  <si>
    <t>경고</t>
    <phoneticPr fontId="3" type="noConversion"/>
  </si>
  <si>
    <t>17등↓</t>
    <phoneticPr fontId="3" type="noConversion"/>
  </si>
  <si>
    <t>00혁</t>
    <phoneticPr fontId="3" type="noConversion"/>
  </si>
  <si>
    <t>15등↑</t>
    <phoneticPr fontId="3" type="noConversion"/>
  </si>
  <si>
    <t>00철</t>
    <phoneticPr fontId="3" type="noConversion"/>
  </si>
  <si>
    <t>16등↓</t>
    <phoneticPr fontId="3" type="noConversion"/>
  </si>
  <si>
    <t>42등↑</t>
    <phoneticPr fontId="3" type="noConversion"/>
  </si>
  <si>
    <t>00기</t>
    <phoneticPr fontId="3" type="noConversion"/>
  </si>
  <si>
    <t>35등↑</t>
    <phoneticPr fontId="3" type="noConversion"/>
  </si>
  <si>
    <t>00훈</t>
    <phoneticPr fontId="3" type="noConversion"/>
  </si>
  <si>
    <t>39등↓</t>
    <phoneticPr fontId="3" type="noConversion"/>
  </si>
  <si>
    <t>00경</t>
    <phoneticPr fontId="3" type="noConversion"/>
  </si>
  <si>
    <t>김성용</t>
    <phoneticPr fontId="3" type="noConversion"/>
  </si>
  <si>
    <t>부산 1차 필기 합격자</t>
    <phoneticPr fontId="3" type="noConversion"/>
  </si>
  <si>
    <t>시험 면제</t>
    <phoneticPr fontId="3" type="noConversion"/>
  </si>
  <si>
    <t>오경환</t>
    <phoneticPr fontId="3" type="noConversion"/>
  </si>
  <si>
    <t>101단 필기 합격자</t>
    <phoneticPr fontId="3" type="noConversion"/>
  </si>
  <si>
    <t>백종수</t>
    <phoneticPr fontId="3" type="noConversion"/>
  </si>
  <si>
    <t>정지원</t>
    <phoneticPr fontId="3" type="noConversion"/>
  </si>
  <si>
    <t>서울 1차 필기 합격자</t>
    <phoneticPr fontId="3" type="noConversion"/>
  </si>
  <si>
    <t>심수한</t>
    <phoneticPr fontId="3" type="noConversion"/>
  </si>
  <si>
    <t>이준홍</t>
    <phoneticPr fontId="3" type="noConversion"/>
  </si>
  <si>
    <t>경남 1차 필기 합격자</t>
    <phoneticPr fontId="3" type="noConversion"/>
  </si>
  <si>
    <t>* 장학금에는 출결점수가 반영되지 않았으며, 출결점수에 따라 변동될 수 있습니다.</t>
    <phoneticPr fontId="3" type="noConversion"/>
  </si>
  <si>
    <t>응시
번호</t>
    <phoneticPr fontId="16" type="noConversion"/>
  </si>
  <si>
    <t>* 참수리2관등록생의 경우 6월부터 성적장학금 혜택이 적용됩니다.</t>
    <phoneticPr fontId="3" type="noConversion"/>
  </si>
  <si>
    <t>정성희</t>
  </si>
  <si>
    <t>전송이</t>
  </si>
  <si>
    <t>김민지</t>
  </si>
  <si>
    <t>장현근</t>
  </si>
  <si>
    <t>강혜란</t>
  </si>
  <si>
    <t>배영민</t>
  </si>
  <si>
    <t>황예슬</t>
  </si>
  <si>
    <t>최용훈</t>
  </si>
  <si>
    <t>정유석</t>
  </si>
  <si>
    <t>최춘기</t>
  </si>
  <si>
    <t>조혜진</t>
  </si>
  <si>
    <t>이름</t>
    <phoneticPr fontId="3" type="noConversion"/>
  </si>
  <si>
    <t>경찰학
개론</t>
    <phoneticPr fontId="15" type="noConversion"/>
  </si>
  <si>
    <t>수사</t>
    <phoneticPr fontId="3" type="noConversion"/>
  </si>
  <si>
    <t>2 4</t>
  </si>
  <si>
    <t>★여자1등★</t>
    <phoneticPr fontId="3" type="noConversion"/>
  </si>
  <si>
    <t>김희은</t>
  </si>
  <si>
    <t>황희준</t>
  </si>
  <si>
    <t>추민정</t>
  </si>
  <si>
    <t>송현우</t>
  </si>
  <si>
    <t>공정원</t>
  </si>
  <si>
    <t>문재형</t>
  </si>
  <si>
    <t>김성애</t>
  </si>
  <si>
    <t>백주희</t>
  </si>
  <si>
    <t>정한혁</t>
  </si>
  <si>
    <t>170명</t>
    <phoneticPr fontId="3" type="noConversion"/>
  </si>
  <si>
    <t>참수리</t>
    <phoneticPr fontId="3" type="noConversion"/>
  </si>
  <si>
    <t>등록가능</t>
    <phoneticPr fontId="3" type="noConversion"/>
  </si>
  <si>
    <t>체력</t>
    <phoneticPr fontId="3" type="noConversion"/>
  </si>
  <si>
    <t>10월 정기 모의고사</t>
    <phoneticPr fontId="3" type="noConversion"/>
  </si>
  <si>
    <t>이현지</t>
  </si>
  <si>
    <t>권효상</t>
  </si>
  <si>
    <t>99명</t>
    <phoneticPr fontId="3" type="noConversion"/>
  </si>
  <si>
    <t>김진성</t>
    <phoneticPr fontId="3" type="noConversion"/>
  </si>
  <si>
    <t>평균</t>
    <phoneticPr fontId="16" type="noConversion"/>
  </si>
  <si>
    <t>석차</t>
    <phoneticPr fontId="16" type="noConversion"/>
  </si>
  <si>
    <t>과목3</t>
    <phoneticPr fontId="3" type="noConversion"/>
  </si>
  <si>
    <t>과목4</t>
    <phoneticPr fontId="3" type="noConversion"/>
  </si>
  <si>
    <t>과목5</t>
    <phoneticPr fontId="3" type="noConversion"/>
  </si>
  <si>
    <t>응시직렬</t>
    <phoneticPr fontId="3" type="noConversion"/>
  </si>
  <si>
    <t>응시번호</t>
    <phoneticPr fontId="16" type="noConversion"/>
  </si>
  <si>
    <t>성명</t>
    <phoneticPr fontId="3" type="noConversion"/>
  </si>
  <si>
    <t>1000m</t>
    <phoneticPr fontId="3" type="noConversion"/>
  </si>
  <si>
    <t>100m</t>
    <phoneticPr fontId="3" type="noConversion"/>
  </si>
  <si>
    <t>악력</t>
    <phoneticPr fontId="3" type="noConversion"/>
  </si>
  <si>
    <t>윗몸</t>
    <phoneticPr fontId="3" type="noConversion"/>
  </si>
  <si>
    <t>팔꿈</t>
    <phoneticPr fontId="3" type="noConversion"/>
  </si>
  <si>
    <t>여자</t>
    <phoneticPr fontId="3" type="noConversion"/>
  </si>
  <si>
    <t>남자</t>
    <phoneticPr fontId="3" type="noConversion"/>
  </si>
  <si>
    <t>응시</t>
    <phoneticPr fontId="3" type="noConversion"/>
  </si>
  <si>
    <t>종합</t>
    <phoneticPr fontId="3" type="noConversion"/>
  </si>
  <si>
    <t>1000m</t>
    <phoneticPr fontId="3" type="noConversion"/>
  </si>
  <si>
    <t>100m</t>
    <phoneticPr fontId="3" type="noConversion"/>
  </si>
  <si>
    <t>윗몸</t>
    <phoneticPr fontId="3" type="noConversion"/>
  </si>
  <si>
    <t>팔꿈</t>
    <phoneticPr fontId="3" type="noConversion"/>
  </si>
  <si>
    <t>악력</t>
    <phoneticPr fontId="3" type="noConversion"/>
  </si>
  <si>
    <t>연락처</t>
    <phoneticPr fontId="3" type="noConversion"/>
  </si>
  <si>
    <t>이 름</t>
    <phoneticPr fontId="3" type="noConversion"/>
  </si>
  <si>
    <t>응시번호</t>
    <phoneticPr fontId="3" type="noConversion"/>
  </si>
  <si>
    <t>체력 시험 확인표</t>
    <phoneticPr fontId="3" type="noConversion"/>
  </si>
  <si>
    <t>일반경찰</t>
  </si>
  <si>
    <t>남</t>
    <phoneticPr fontId="3" type="noConversion"/>
  </si>
  <si>
    <t>양식(여)</t>
    <phoneticPr fontId="3" type="noConversion"/>
  </si>
  <si>
    <t>체력</t>
    <phoneticPr fontId="3" type="noConversion"/>
  </si>
  <si>
    <t>총점</t>
    <phoneticPr fontId="3" type="noConversion"/>
  </si>
  <si>
    <t>양식(남)</t>
    <phoneticPr fontId="3" type="noConversion"/>
  </si>
  <si>
    <t>조안나</t>
  </si>
  <si>
    <t>정영민</t>
  </si>
  <si>
    <t>나운철</t>
  </si>
  <si>
    <t>★전체3등★</t>
    <phoneticPr fontId="3" type="noConversion"/>
  </si>
  <si>
    <t>경찰행정학과특채</t>
  </si>
  <si>
    <t>김수임</t>
  </si>
  <si>
    <t>★전체2등★</t>
    <phoneticPr fontId="3" type="noConversion"/>
  </si>
  <si>
    <t>여자</t>
  </si>
  <si>
    <t>남자</t>
  </si>
  <si>
    <t>영어</t>
    <phoneticPr fontId="15" type="noConversion"/>
  </si>
  <si>
    <t>한국사</t>
    <phoneticPr fontId="3" type="noConversion"/>
  </si>
  <si>
    <t>14541915</t>
  </si>
  <si>
    <t>강민기</t>
  </si>
  <si>
    <t>김태준</t>
  </si>
  <si>
    <t>이소현</t>
  </si>
  <si>
    <t>M.C 참수리</t>
    <phoneticPr fontId="3" type="noConversion"/>
  </si>
  <si>
    <t>한도연</t>
  </si>
  <si>
    <t>진지영</t>
  </si>
  <si>
    <t>차승진</t>
  </si>
  <si>
    <t>김부선</t>
    <phoneticPr fontId="3" type="noConversion"/>
  </si>
  <si>
    <t>이소현</t>
    <phoneticPr fontId="3" type="noConversion"/>
  </si>
  <si>
    <t>김태준</t>
    <phoneticPr fontId="3" type="noConversion"/>
  </si>
  <si>
    <t>양혜욱</t>
    <phoneticPr fontId="3" type="noConversion"/>
  </si>
  <si>
    <t>정수정</t>
    <phoneticPr fontId="3" type="noConversion"/>
  </si>
  <si>
    <t>박수옥</t>
    <phoneticPr fontId="3" type="noConversion"/>
  </si>
  <si>
    <t>김세영</t>
    <phoneticPr fontId="3" type="noConversion"/>
  </si>
  <si>
    <t>문수형</t>
    <phoneticPr fontId="3" type="noConversion"/>
  </si>
  <si>
    <t>김창현</t>
    <phoneticPr fontId="3" type="noConversion"/>
  </si>
  <si>
    <t>차승진</t>
    <phoneticPr fontId="3" type="noConversion"/>
  </si>
  <si>
    <t>최지영</t>
    <phoneticPr fontId="3" type="noConversion"/>
  </si>
  <si>
    <t>이지영</t>
    <phoneticPr fontId="3" type="noConversion"/>
  </si>
  <si>
    <t>진지영</t>
    <phoneticPr fontId="3" type="noConversion"/>
  </si>
  <si>
    <t>이상윤</t>
    <phoneticPr fontId="3" type="noConversion"/>
  </si>
  <si>
    <t>강준웅</t>
    <phoneticPr fontId="3" type="noConversion"/>
  </si>
  <si>
    <t>서민지</t>
    <phoneticPr fontId="3" type="noConversion"/>
  </si>
  <si>
    <t>이동현</t>
    <phoneticPr fontId="3" type="noConversion"/>
  </si>
  <si>
    <t>조혜영</t>
    <phoneticPr fontId="3" type="noConversion"/>
  </si>
  <si>
    <t>황수민</t>
    <phoneticPr fontId="3" type="noConversion"/>
  </si>
  <si>
    <t>최준</t>
    <phoneticPr fontId="3" type="noConversion"/>
  </si>
  <si>
    <t>김정은</t>
    <phoneticPr fontId="3" type="noConversion"/>
  </si>
  <si>
    <t>윤소영</t>
    <phoneticPr fontId="3" type="noConversion"/>
  </si>
  <si>
    <t>임소윤</t>
    <phoneticPr fontId="3" type="noConversion"/>
  </si>
  <si>
    <t>김현빈</t>
    <phoneticPr fontId="3" type="noConversion"/>
  </si>
  <si>
    <t>윤창수</t>
    <phoneticPr fontId="3" type="noConversion"/>
  </si>
  <si>
    <t>박현우</t>
    <phoneticPr fontId="3" type="noConversion"/>
  </si>
  <si>
    <t>박은주</t>
    <phoneticPr fontId="3" type="noConversion"/>
  </si>
  <si>
    <t>한도연</t>
    <phoneticPr fontId="3" type="noConversion"/>
  </si>
  <si>
    <t>장수영</t>
    <phoneticPr fontId="3" type="noConversion"/>
  </si>
  <si>
    <t>정서진</t>
    <phoneticPr fontId="3" type="noConversion"/>
  </si>
  <si>
    <t>이희원</t>
    <phoneticPr fontId="3" type="noConversion"/>
  </si>
  <si>
    <t>구슬기</t>
    <phoneticPr fontId="3" type="noConversion"/>
  </si>
  <si>
    <t>조준범</t>
    <phoneticPr fontId="3" type="noConversion"/>
  </si>
  <si>
    <t>신종현</t>
    <phoneticPr fontId="3" type="noConversion"/>
  </si>
  <si>
    <t>전유현</t>
    <phoneticPr fontId="3" type="noConversion"/>
  </si>
  <si>
    <t>김지원</t>
    <phoneticPr fontId="3" type="noConversion"/>
  </si>
  <si>
    <t>변지호</t>
    <phoneticPr fontId="3" type="noConversion"/>
  </si>
  <si>
    <t>홍석준</t>
    <phoneticPr fontId="3" type="noConversion"/>
  </si>
  <si>
    <t>강창훈</t>
    <phoneticPr fontId="3" type="noConversion"/>
  </si>
  <si>
    <t>MC</t>
    <phoneticPr fontId="3" type="noConversion"/>
  </si>
  <si>
    <t>강준웅</t>
  </si>
  <si>
    <t>서민지</t>
  </si>
  <si>
    <t>변지호</t>
  </si>
  <si>
    <t>박은택</t>
  </si>
  <si>
    <t>주효준</t>
  </si>
  <si>
    <t>김세영</t>
  </si>
  <si>
    <t>문수형</t>
  </si>
  <si>
    <t>양혜욱</t>
  </si>
  <si>
    <t>김민우</t>
  </si>
  <si>
    <t>윤창수</t>
  </si>
  <si>
    <t>홍석준</t>
  </si>
  <si>
    <t>김현빈</t>
  </si>
  <si>
    <t>김지원</t>
  </si>
  <si>
    <t>김정은</t>
  </si>
  <si>
    <t>민준영</t>
    <phoneticPr fontId="3" type="noConversion"/>
  </si>
  <si>
    <t>이영수</t>
    <phoneticPr fontId="3" type="noConversion"/>
  </si>
  <si>
    <t>장욱진</t>
    <phoneticPr fontId="3" type="noConversion"/>
  </si>
  <si>
    <t>윤태경</t>
    <phoneticPr fontId="3" type="noConversion"/>
  </si>
  <si>
    <t>김병관</t>
    <phoneticPr fontId="3" type="noConversion"/>
  </si>
  <si>
    <t>곽정환</t>
    <phoneticPr fontId="3" type="noConversion"/>
  </si>
  <si>
    <t>이승하</t>
    <phoneticPr fontId="3" type="noConversion"/>
  </si>
  <si>
    <t>이상수</t>
    <phoneticPr fontId="3" type="noConversion"/>
  </si>
  <si>
    <t>강성엽</t>
    <phoneticPr fontId="3" type="noConversion"/>
  </si>
  <si>
    <t>박태홍</t>
    <phoneticPr fontId="3" type="noConversion"/>
  </si>
  <si>
    <t>하지은</t>
    <phoneticPr fontId="3" type="noConversion"/>
  </si>
  <si>
    <t>정양현</t>
    <phoneticPr fontId="3" type="noConversion"/>
  </si>
  <si>
    <t>황태영</t>
    <phoneticPr fontId="3" type="noConversion"/>
  </si>
  <si>
    <t>이지수</t>
    <phoneticPr fontId="3" type="noConversion"/>
  </si>
  <si>
    <t>이영희</t>
    <phoneticPr fontId="3" type="noConversion"/>
  </si>
  <si>
    <t>김광우</t>
    <phoneticPr fontId="3" type="noConversion"/>
  </si>
  <si>
    <t>이준서</t>
    <phoneticPr fontId="3" type="noConversion"/>
  </si>
  <si>
    <t>김채희</t>
    <phoneticPr fontId="3" type="noConversion"/>
  </si>
  <si>
    <t>고희수</t>
    <phoneticPr fontId="3" type="noConversion"/>
  </si>
  <si>
    <t>양혜욱</t>
    <phoneticPr fontId="3" type="noConversion"/>
  </si>
  <si>
    <t>홍석준</t>
    <phoneticPr fontId="3" type="noConversion"/>
  </si>
  <si>
    <t>신종현</t>
    <phoneticPr fontId="3" type="noConversion"/>
  </si>
  <si>
    <t>박수옥</t>
    <phoneticPr fontId="3" type="noConversion"/>
  </si>
  <si>
    <t>황수민</t>
    <phoneticPr fontId="3" type="noConversion"/>
  </si>
  <si>
    <t>임소윤</t>
    <phoneticPr fontId="3" type="noConversion"/>
  </si>
  <si>
    <t>김부선</t>
    <phoneticPr fontId="3" type="noConversion"/>
  </si>
  <si>
    <t>이지영</t>
    <phoneticPr fontId="3" type="noConversion"/>
  </si>
  <si>
    <t>구슬기</t>
    <phoneticPr fontId="3" type="noConversion"/>
  </si>
  <si>
    <t>김현빈</t>
    <phoneticPr fontId="3" type="noConversion"/>
  </si>
  <si>
    <t>박은주</t>
    <phoneticPr fontId="3" type="noConversion"/>
  </si>
  <si>
    <t>배지영</t>
    <phoneticPr fontId="3" type="noConversion"/>
  </si>
  <si>
    <t>강지윤</t>
  </si>
  <si>
    <t>강창훈</t>
  </si>
  <si>
    <t>고성준</t>
  </si>
  <si>
    <t>구슬기</t>
  </si>
  <si>
    <t>김부선</t>
  </si>
  <si>
    <t>박은주</t>
  </si>
  <si>
    <t>신종현</t>
  </si>
  <si>
    <t>이지영</t>
  </si>
  <si>
    <t>조준범</t>
  </si>
  <si>
    <t>14045508</t>
  </si>
  <si>
    <t>최성림</t>
  </si>
  <si>
    <t>최준</t>
  </si>
  <si>
    <t>임소윤</t>
  </si>
  <si>
    <t>박태홍</t>
  </si>
  <si>
    <t>배기태</t>
  </si>
  <si>
    <t>정수정</t>
  </si>
  <si>
    <t>정용주</t>
  </si>
  <si>
    <t>박수옥</t>
  </si>
  <si>
    <t>이영수</t>
  </si>
  <si>
    <t>배지영</t>
  </si>
  <si>
    <t>이상수</t>
  </si>
  <si>
    <t>김창현</t>
  </si>
  <si>
    <t>최지영</t>
  </si>
  <si>
    <t>이상윤</t>
  </si>
  <si>
    <t>김광우</t>
  </si>
  <si>
    <t>황태영</t>
  </si>
  <si>
    <t>강성엽</t>
  </si>
  <si>
    <t>조혜영</t>
  </si>
  <si>
    <t>황수민</t>
  </si>
  <si>
    <t>민준영</t>
  </si>
  <si>
    <t>박현우</t>
  </si>
  <si>
    <t>이지은</t>
  </si>
  <si>
    <t>이준서</t>
  </si>
  <si>
    <t>장수영</t>
  </si>
  <si>
    <t>정서진</t>
  </si>
  <si>
    <t>곽정환</t>
  </si>
  <si>
    <t>이희원</t>
  </si>
  <si>
    <t>고희수</t>
  </si>
  <si>
    <t>장욱진</t>
  </si>
  <si>
    <t>신현경</t>
  </si>
  <si>
    <t>김병관</t>
  </si>
  <si>
    <t>전유현</t>
  </si>
  <si>
    <t>이승하</t>
  </si>
  <si>
    <t>윤태경</t>
  </si>
  <si>
    <t>이지수</t>
  </si>
  <si>
    <t>이영희</t>
  </si>
  <si>
    <t>정양현</t>
  </si>
  <si>
    <t>하지은</t>
  </si>
  <si>
    <t>김채린</t>
  </si>
  <si>
    <t>2관</t>
  </si>
  <si>
    <t>강창훈</t>
    <phoneticPr fontId="3" type="noConversion"/>
  </si>
  <si>
    <t>홍석준</t>
    <phoneticPr fontId="3" type="noConversion"/>
  </si>
  <si>
    <t>변지호</t>
    <phoneticPr fontId="3" type="noConversion"/>
  </si>
  <si>
    <t>김지원</t>
    <phoneticPr fontId="3" type="noConversion"/>
  </si>
  <si>
    <t>전유현</t>
    <phoneticPr fontId="3" type="noConversion"/>
  </si>
  <si>
    <t>신종현</t>
    <phoneticPr fontId="3" type="noConversion"/>
  </si>
  <si>
    <t>조준범</t>
    <phoneticPr fontId="3" type="noConversion"/>
  </si>
  <si>
    <t>구슬기</t>
    <phoneticPr fontId="3" type="noConversion"/>
  </si>
  <si>
    <t>이희원</t>
    <phoneticPr fontId="3" type="noConversion"/>
  </si>
  <si>
    <t>정서진</t>
    <phoneticPr fontId="3" type="noConversion"/>
  </si>
  <si>
    <t>장수영</t>
    <phoneticPr fontId="3" type="noConversion"/>
  </si>
  <si>
    <t>한도연</t>
    <phoneticPr fontId="3" type="noConversion"/>
  </si>
  <si>
    <t>박은주</t>
    <phoneticPr fontId="3" type="noConversion"/>
  </si>
  <si>
    <t>박현우</t>
    <phoneticPr fontId="3" type="noConversion"/>
  </si>
  <si>
    <t>윤창수</t>
    <phoneticPr fontId="3" type="noConversion"/>
  </si>
  <si>
    <t>김현빈</t>
    <phoneticPr fontId="3" type="noConversion"/>
  </si>
  <si>
    <t>임소윤</t>
    <phoneticPr fontId="3" type="noConversion"/>
  </si>
  <si>
    <t>윤소영</t>
    <phoneticPr fontId="3" type="noConversion"/>
  </si>
  <si>
    <t>김정은</t>
    <phoneticPr fontId="3" type="noConversion"/>
  </si>
  <si>
    <t>최준</t>
    <phoneticPr fontId="3" type="noConversion"/>
  </si>
  <si>
    <t>황수민</t>
    <phoneticPr fontId="3" type="noConversion"/>
  </si>
  <si>
    <t>조혜영</t>
    <phoneticPr fontId="3" type="noConversion"/>
  </si>
  <si>
    <t>이동현</t>
    <phoneticPr fontId="3" type="noConversion"/>
  </si>
  <si>
    <t>서민지</t>
    <phoneticPr fontId="3" type="noConversion"/>
  </si>
  <si>
    <t>강준웅</t>
    <phoneticPr fontId="3" type="noConversion"/>
  </si>
  <si>
    <t>이상윤</t>
    <phoneticPr fontId="3" type="noConversion"/>
  </si>
  <si>
    <t>진지영</t>
    <phoneticPr fontId="3" type="noConversion"/>
  </si>
  <si>
    <t>이지영</t>
    <phoneticPr fontId="3" type="noConversion"/>
  </si>
  <si>
    <t>최지영</t>
    <phoneticPr fontId="3" type="noConversion"/>
  </si>
  <si>
    <t>차승진</t>
    <phoneticPr fontId="3" type="noConversion"/>
  </si>
  <si>
    <t>김창현</t>
    <phoneticPr fontId="3" type="noConversion"/>
  </si>
  <si>
    <t>문수형</t>
    <phoneticPr fontId="3" type="noConversion"/>
  </si>
  <si>
    <t>김세영</t>
    <phoneticPr fontId="3" type="noConversion"/>
  </si>
  <si>
    <t>박수옥</t>
    <phoneticPr fontId="3" type="noConversion"/>
  </si>
  <si>
    <t>정수정</t>
    <phoneticPr fontId="3" type="noConversion"/>
  </si>
  <si>
    <t>양혜욱</t>
    <phoneticPr fontId="3" type="noConversion"/>
  </si>
  <si>
    <t>김태준</t>
    <phoneticPr fontId="3" type="noConversion"/>
  </si>
  <si>
    <t>이소현</t>
    <phoneticPr fontId="3" type="noConversion"/>
  </si>
  <si>
    <t>김부선</t>
    <phoneticPr fontId="3" type="noConversion"/>
  </si>
  <si>
    <t>이름</t>
    <phoneticPr fontId="3" type="noConversion"/>
  </si>
  <si>
    <t>M.C 참수리</t>
    <phoneticPr fontId="3" type="noConversion"/>
  </si>
  <si>
    <t>참수리</t>
    <phoneticPr fontId="3" type="noConversion"/>
  </si>
  <si>
    <t>ㅗ</t>
    <phoneticPr fontId="3" type="noConversion"/>
  </si>
  <si>
    <t>MC</t>
    <phoneticPr fontId="3" type="noConversion"/>
  </si>
  <si>
    <t>.</t>
    <phoneticPr fontId="3" type="noConversion"/>
  </si>
  <si>
    <t>16104813</t>
  </si>
  <si>
    <t>16242203</t>
  </si>
  <si>
    <t>16432602</t>
  </si>
  <si>
    <t>이종철</t>
  </si>
  <si>
    <t>최수은</t>
  </si>
  <si>
    <t>정용주</t>
    <phoneticPr fontId="3" type="noConversion"/>
  </si>
  <si>
    <t>정민욱</t>
    <phoneticPr fontId="3" type="noConversion"/>
  </si>
  <si>
    <t>남택승</t>
    <phoneticPr fontId="3" type="noConversion"/>
  </si>
  <si>
    <t>이동기</t>
    <phoneticPr fontId="3" type="noConversion"/>
  </si>
  <si>
    <t>하혜영</t>
    <phoneticPr fontId="3" type="noConversion"/>
  </si>
  <si>
    <t>김현태</t>
    <phoneticPr fontId="3" type="noConversion"/>
  </si>
  <si>
    <t>윤경준</t>
    <phoneticPr fontId="3" type="noConversion"/>
  </si>
  <si>
    <t>이진안</t>
    <phoneticPr fontId="3" type="noConversion"/>
  </si>
  <si>
    <t>박찬수</t>
    <phoneticPr fontId="3" type="noConversion"/>
  </si>
  <si>
    <t>조재욱</t>
    <phoneticPr fontId="3" type="noConversion"/>
  </si>
  <si>
    <t>이가은</t>
    <phoneticPr fontId="3" type="noConversion"/>
  </si>
  <si>
    <t>김도형</t>
    <phoneticPr fontId="3" type="noConversion"/>
  </si>
  <si>
    <t>안형준</t>
    <phoneticPr fontId="3" type="noConversion"/>
  </si>
  <si>
    <t>신동한</t>
    <phoneticPr fontId="3" type="noConversion"/>
  </si>
  <si>
    <t>오송희</t>
    <phoneticPr fontId="3" type="noConversion"/>
  </si>
  <si>
    <t>하다솜</t>
    <phoneticPr fontId="3" type="noConversion"/>
  </si>
  <si>
    <t>김수정</t>
  </si>
  <si>
    <t>16164303</t>
  </si>
  <si>
    <t>박수연</t>
  </si>
  <si>
    <t>14381016</t>
  </si>
  <si>
    <t>10093823</t>
  </si>
  <si>
    <t>16053626</t>
  </si>
  <si>
    <t>차민정</t>
  </si>
  <si>
    <t>16383621</t>
  </si>
  <si>
    <t>최민지</t>
  </si>
  <si>
    <t>15301431</t>
  </si>
  <si>
    <t>14434324</t>
  </si>
  <si>
    <t>16540804</t>
  </si>
  <si>
    <t>16521423</t>
  </si>
  <si>
    <t>김광현</t>
  </si>
  <si>
    <t>염현지</t>
  </si>
  <si>
    <t>임여진</t>
  </si>
  <si>
    <t>정민욱</t>
  </si>
  <si>
    <t>17021702</t>
  </si>
  <si>
    <t>16250003</t>
  </si>
  <si>
    <t>17040803</t>
  </si>
  <si>
    <t>16325909</t>
  </si>
  <si>
    <t>16151915</t>
  </si>
  <si>
    <t>16305729</t>
  </si>
  <si>
    <t>89133221</t>
  </si>
  <si>
    <t>16310928</t>
  </si>
  <si>
    <t>16393521</t>
  </si>
  <si>
    <t>김진수</t>
  </si>
  <si>
    <t>김진형</t>
  </si>
  <si>
    <t>남택승</t>
  </si>
  <si>
    <t>박주아</t>
  </si>
  <si>
    <t>심지혜</t>
  </si>
  <si>
    <t>안형준</t>
  </si>
  <si>
    <t>이강호</t>
  </si>
  <si>
    <t>정재빈</t>
  </si>
  <si>
    <t>염현지</t>
    <phoneticPr fontId="3" type="noConversion"/>
  </si>
  <si>
    <t>이경은</t>
    <phoneticPr fontId="3" type="noConversion"/>
  </si>
  <si>
    <t>16334823</t>
  </si>
  <si>
    <t>13402707</t>
  </si>
  <si>
    <t>16062321</t>
  </si>
  <si>
    <t>16243425</t>
  </si>
  <si>
    <t>14414302</t>
  </si>
  <si>
    <t>16255405</t>
  </si>
  <si>
    <t>14542021</t>
  </si>
  <si>
    <t>17030315</t>
  </si>
  <si>
    <t>14031028</t>
  </si>
  <si>
    <t>16461128</t>
  </si>
  <si>
    <t>93997579</t>
  </si>
  <si>
    <t>14150231</t>
  </si>
  <si>
    <t>16055905</t>
  </si>
  <si>
    <t>15170904</t>
  </si>
  <si>
    <t>17022302</t>
  </si>
  <si>
    <t>90657602</t>
  </si>
  <si>
    <t>22089023</t>
  </si>
  <si>
    <t>58195610</t>
  </si>
  <si>
    <t>66518193</t>
  </si>
  <si>
    <t>16260209</t>
  </si>
  <si>
    <t>16384828</t>
  </si>
  <si>
    <t>16001230</t>
  </si>
  <si>
    <t>13193401</t>
  </si>
  <si>
    <t>15325005</t>
  </si>
  <si>
    <t>2047</t>
  </si>
  <si>
    <t>71064379</t>
  </si>
  <si>
    <t>16220127</t>
  </si>
  <si>
    <t>10463505</t>
  </si>
  <si>
    <t>44859188</t>
  </si>
  <si>
    <t>16281821</t>
  </si>
  <si>
    <t>12033104</t>
  </si>
  <si>
    <t>16111115</t>
  </si>
  <si>
    <t>16084210</t>
  </si>
  <si>
    <t>11072702</t>
  </si>
  <si>
    <t>15222023</t>
  </si>
  <si>
    <t>16182303</t>
  </si>
  <si>
    <t>15440831</t>
  </si>
  <si>
    <t>16014805</t>
  </si>
  <si>
    <t>16300206</t>
  </si>
  <si>
    <t>14313697</t>
  </si>
  <si>
    <t>강영지</t>
  </si>
  <si>
    <t>권희주</t>
  </si>
  <si>
    <t>김남준</t>
  </si>
  <si>
    <t>김도완</t>
  </si>
  <si>
    <t>김동열</t>
  </si>
  <si>
    <t>김봉근</t>
  </si>
  <si>
    <t>김상민</t>
  </si>
  <si>
    <t>김수곤</t>
  </si>
  <si>
    <t>김승희</t>
  </si>
  <si>
    <t>김형석</t>
  </si>
  <si>
    <t>도영환</t>
  </si>
  <si>
    <t>민가영</t>
  </si>
  <si>
    <t>송지수</t>
  </si>
  <si>
    <t>송현동</t>
  </si>
  <si>
    <t>안송</t>
  </si>
  <si>
    <t>안영민</t>
  </si>
  <si>
    <t>오기</t>
  </si>
  <si>
    <t>오송희</t>
  </si>
  <si>
    <t>우태성</t>
  </si>
  <si>
    <t>유성훈</t>
  </si>
  <si>
    <t>유재</t>
  </si>
  <si>
    <t>유재현</t>
  </si>
  <si>
    <t>이가은</t>
  </si>
  <si>
    <t>이도선</t>
  </si>
  <si>
    <t>이승훈</t>
  </si>
  <si>
    <t>이의주</t>
  </si>
  <si>
    <t>이태훈</t>
  </si>
  <si>
    <t>이현정</t>
  </si>
  <si>
    <t>임규택</t>
  </si>
  <si>
    <t>정아름</t>
  </si>
  <si>
    <t>정잳윤</t>
  </si>
  <si>
    <t>정지훈</t>
  </si>
  <si>
    <t>조지원</t>
  </si>
  <si>
    <t>4월 정기 모의고사</t>
    <phoneticPr fontId="3" type="noConversion"/>
  </si>
</sst>
</file>

<file path=xl/styles.xml><?xml version="1.0" encoding="utf-8"?>
<styleSheet xmlns="http://schemas.openxmlformats.org/spreadsheetml/2006/main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_);[Red]\(0\)"/>
    <numFmt numFmtId="179" formatCode="0.00_ "/>
    <numFmt numFmtId="180" formatCode="#,##0.0_);[Red]\(#,##0.0\)"/>
    <numFmt numFmtId="181" formatCode="[$-F800]dddd\,\ mmmm\ dd\,\ yyyy"/>
    <numFmt numFmtId="182" formatCode="0.0_);[Red]\(0.0\)"/>
    <numFmt numFmtId="183" formatCode="_-[$€-2]* #,##0.00_-;\-[$€-2]* #,##0.00_-;_-[$€-2]* &quot;-&quot;??_-"/>
    <numFmt numFmtId="184" formatCode="_(* #,##0_);_(* \(#,##0\);_(* &quot;-&quot;_);_(@_)"/>
    <numFmt numFmtId="185" formatCode="_(&quot;₩&quot;* #,##0_);_(&quot;₩&quot;* \(#,##0\);_(&quot;₩&quot;* &quot;-&quot;_);_(@_)"/>
  </numFmts>
  <fonts count="10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4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36"/>
      <color rgb="FFFFFF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2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20"/>
      <color rgb="FFFFFF00"/>
      <name val="맑은 고딕"/>
      <family val="3"/>
      <charset val="129"/>
      <scheme val="minor"/>
    </font>
    <font>
      <sz val="20"/>
      <color theme="0"/>
      <name val="MS Sans Serif"/>
      <family val="2"/>
    </font>
    <font>
      <sz val="20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0"/>
      <color indexed="52"/>
      <name val="굴림"/>
      <family val="3"/>
      <charset val="129"/>
    </font>
    <font>
      <sz val="8"/>
      <name val="MS Sans Serif"/>
      <charset val="1"/>
    </font>
    <font>
      <sz val="10"/>
      <color indexed="8"/>
      <name val="돋움"/>
      <family val="3"/>
      <charset val="129"/>
    </font>
    <font>
      <b/>
      <sz val="10"/>
      <color rgb="FF3F3F3F"/>
      <name val="굴림체"/>
      <family val="2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u/>
      <sz val="11"/>
      <color indexed="12"/>
      <name val="맑은 고딕"/>
      <family val="3"/>
      <charset val="129"/>
    </font>
    <font>
      <u/>
      <sz val="10"/>
      <color indexed="12"/>
      <name val="새굴림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2F2F2"/>
      </patternFill>
    </fill>
    <fill>
      <patternFill patternType="solid">
        <fgColor indexed="22"/>
      </patternFill>
    </fill>
    <fill>
      <patternFill patternType="solid">
        <fgColor rgb="FFFF0000"/>
        <bgColor indexed="64"/>
      </patternFill>
    </fill>
  </fills>
  <borders count="75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70C0"/>
      </left>
      <right style="medium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theme="4"/>
      </left>
      <right style="thin">
        <color theme="4"/>
      </right>
      <top style="thin">
        <color rgb="FF0070C0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rgb="FF0070C0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rgb="FF0070C0"/>
      </top>
      <bottom style="medium">
        <color indexed="64"/>
      </bottom>
      <diagonal/>
    </border>
    <border>
      <left/>
      <right style="thin">
        <color theme="4"/>
      </right>
      <top style="thin">
        <color rgb="FF0070C0"/>
      </top>
      <bottom style="thin">
        <color theme="4"/>
      </bottom>
      <diagonal/>
    </border>
    <border>
      <left/>
      <right style="thin">
        <color theme="4"/>
      </right>
      <top style="thin">
        <color rgb="FF0070C0"/>
      </top>
      <bottom style="thin">
        <color rgb="FF0070C0"/>
      </bottom>
      <diagonal/>
    </border>
    <border>
      <left/>
      <right style="thin">
        <color theme="0"/>
      </right>
      <top style="medium">
        <color theme="4"/>
      </top>
      <bottom style="thin">
        <color rgb="FF0070C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rgb="FF0070C0"/>
      </bottom>
      <diagonal/>
    </border>
    <border>
      <left/>
      <right style="thin">
        <color theme="0"/>
      </right>
      <top style="medium">
        <color indexed="64"/>
      </top>
      <bottom style="thin">
        <color rgb="FF0070C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rgb="FF0070C0"/>
      </bottom>
      <diagonal/>
    </border>
    <border>
      <left/>
      <right/>
      <top/>
      <bottom style="medium">
        <color theme="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theme="4"/>
      </bottom>
      <diagonal/>
    </border>
    <border>
      <left style="thin">
        <color theme="0"/>
      </left>
      <right style="medium">
        <color indexed="64"/>
      </right>
      <top style="medium">
        <color theme="4"/>
      </top>
      <bottom style="thin">
        <color rgb="FF0070C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4506668294322"/>
      </left>
      <right/>
      <top style="thin">
        <color rgb="FF0070C0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4" fillId="21" borderId="0" applyNumberFormat="0" applyBorder="0" applyAlignment="0" applyProtection="0">
      <alignment vertical="center"/>
    </xf>
    <xf numFmtId="183" fontId="5" fillId="0" borderId="0" applyFont="0" applyFill="0" applyBorder="0" applyAlignment="0" applyProtection="0">
      <alignment vertical="center"/>
    </xf>
    <xf numFmtId="0" fontId="93" fillId="0" borderId="0"/>
    <xf numFmtId="0" fontId="1" fillId="0" borderId="0">
      <alignment vertical="center"/>
    </xf>
    <xf numFmtId="0" fontId="94" fillId="31" borderId="73" applyNumberForma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84" fontId="5" fillId="0" borderId="0" applyFont="0" applyFill="0" applyBorder="0" applyAlignment="0" applyProtection="0">
      <alignment vertical="center"/>
    </xf>
    <xf numFmtId="184" fontId="4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95" fillId="0" borderId="0" applyFont="0" applyFill="0" applyBorder="0" applyAlignment="0" applyProtection="0">
      <alignment vertical="top" wrapText="1"/>
      <protection locked="0"/>
    </xf>
    <xf numFmtId="184" fontId="2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5" fillId="0" borderId="0" applyFont="0" applyFill="0" applyBorder="0" applyAlignment="0" applyProtection="0">
      <alignment vertical="center"/>
    </xf>
    <xf numFmtId="184" fontId="5" fillId="0" borderId="0" applyFont="0" applyFill="0" applyBorder="0" applyAlignment="0" applyProtection="0">
      <alignment vertical="center"/>
    </xf>
    <xf numFmtId="0" fontId="96" fillId="0" borderId="0" applyNumberFormat="0" applyFont="0" applyFill="0" applyBorder="0" applyAlignment="0" applyProtection="0">
      <alignment vertical="center"/>
    </xf>
    <xf numFmtId="0" fontId="97" fillId="30" borderId="72" applyNumberFormat="0" applyAlignment="0" applyProtection="0">
      <alignment vertical="center"/>
    </xf>
    <xf numFmtId="185" fontId="5" fillId="0" borderId="0" applyFont="0" applyFill="0" applyBorder="0" applyAlignment="0" applyProtection="0"/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3" fillId="0" borderId="0"/>
    <xf numFmtId="0" fontId="2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2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5" fillId="0" borderId="0" applyAlignment="0">
      <alignment vertical="top" wrapText="1"/>
      <protection locked="0"/>
    </xf>
    <xf numFmtId="0" fontId="95" fillId="0" borderId="0" applyAlignment="0">
      <alignment vertical="top" wrapText="1"/>
      <protection locked="0"/>
    </xf>
    <xf numFmtId="0" fontId="95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100" fillId="0" borderId="0" applyNumberFormat="0" applyFill="0" applyBorder="0" applyAlignment="0" applyProtection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101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</cellStyleXfs>
  <cellXfs count="296">
    <xf numFmtId="0" fontId="0" fillId="0" borderId="0" xfId="0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20" fillId="0" borderId="0" xfId="28" applyFont="1">
      <alignment vertical="center"/>
    </xf>
    <xf numFmtId="0" fontId="33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2" fillId="0" borderId="0" xfId="0" applyFont="1">
      <alignment vertical="center"/>
    </xf>
    <xf numFmtId="0" fontId="34" fillId="0" borderId="0" xfId="0" applyFont="1">
      <alignment vertical="center"/>
    </xf>
    <xf numFmtId="0" fontId="25" fillId="4" borderId="18" xfId="2" applyFont="1" applyFill="1" applyBorder="1" applyAlignment="1">
      <alignment horizontal="center" vertical="center"/>
    </xf>
    <xf numFmtId="0" fontId="31" fillId="6" borderId="18" xfId="2" applyFont="1" applyFill="1" applyBorder="1" applyAlignment="1">
      <alignment horizontal="center" vertical="center" wrapText="1"/>
    </xf>
    <xf numFmtId="0" fontId="36" fillId="0" borderId="0" xfId="28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2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2" applyFont="1" applyBorder="1" applyAlignment="1">
      <alignment horizontal="center" vertical="center"/>
    </xf>
    <xf numFmtId="0" fontId="48" fillId="0" borderId="1" xfId="28" applyFont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28" applyFont="1">
      <alignment vertical="center"/>
    </xf>
    <xf numFmtId="0" fontId="53" fillId="0" borderId="0" xfId="2" applyFont="1" applyFill="1" applyBorder="1" applyAlignment="1">
      <alignment vertical="center"/>
    </xf>
    <xf numFmtId="49" fontId="54" fillId="0" borderId="0" xfId="2" applyNumberFormat="1" applyFont="1" applyFill="1" applyBorder="1" applyAlignment="1">
      <alignment vertical="center"/>
    </xf>
    <xf numFmtId="0" fontId="55" fillId="0" borderId="0" xfId="28" applyFont="1">
      <alignment vertical="center"/>
    </xf>
    <xf numFmtId="0" fontId="56" fillId="0" borderId="0" xfId="28" applyFont="1">
      <alignment vertical="center"/>
    </xf>
    <xf numFmtId="0" fontId="44" fillId="4" borderId="14" xfId="2" applyFont="1" applyFill="1" applyBorder="1" applyAlignment="1">
      <alignment horizontal="center" vertical="center"/>
    </xf>
    <xf numFmtId="0" fontId="58" fillId="4" borderId="13" xfId="2" applyFont="1" applyFill="1" applyBorder="1" applyAlignment="1">
      <alignment horizontal="center" vertical="center"/>
    </xf>
    <xf numFmtId="0" fontId="59" fillId="4" borderId="13" xfId="2" applyFont="1" applyFill="1" applyBorder="1" applyAlignment="1">
      <alignment horizontal="center" vertical="center"/>
    </xf>
    <xf numFmtId="0" fontId="57" fillId="4" borderId="17" xfId="2" applyFont="1" applyFill="1" applyBorder="1" applyAlignment="1">
      <alignment horizontal="center" vertical="center" wrapText="1"/>
    </xf>
    <xf numFmtId="176" fontId="63" fillId="7" borderId="1" xfId="28" applyNumberFormat="1" applyFont="1" applyFill="1" applyBorder="1" applyAlignment="1">
      <alignment horizontal="center" vertical="center"/>
    </xf>
    <xf numFmtId="49" fontId="14" fillId="9" borderId="1" xfId="28" applyNumberFormat="1" applyFont="1" applyFill="1" applyBorder="1" applyAlignment="1">
      <alignment horizontal="center" vertical="center"/>
    </xf>
    <xf numFmtId="0" fontId="64" fillId="4" borderId="18" xfId="2" applyFont="1" applyFill="1" applyBorder="1" applyAlignment="1">
      <alignment horizontal="center" vertical="center"/>
    </xf>
    <xf numFmtId="0" fontId="40" fillId="0" borderId="0" xfId="28" applyFont="1">
      <alignment vertical="center"/>
    </xf>
    <xf numFmtId="0" fontId="65" fillId="4" borderId="18" xfId="2" applyFont="1" applyFill="1" applyBorder="1" applyAlignment="1">
      <alignment horizontal="center" vertical="center"/>
    </xf>
    <xf numFmtId="0" fontId="66" fillId="0" borderId="0" xfId="0" applyFont="1">
      <alignment vertical="center"/>
    </xf>
    <xf numFmtId="0" fontId="40" fillId="0" borderId="0" xfId="28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14" fillId="0" borderId="0" xfId="28" applyFont="1" applyBorder="1">
      <alignment vertical="center"/>
    </xf>
    <xf numFmtId="0" fontId="40" fillId="0" borderId="0" xfId="28" applyFont="1" applyBorder="1">
      <alignment vertical="center"/>
    </xf>
    <xf numFmtId="0" fontId="40" fillId="0" borderId="0" xfId="28" applyFont="1" applyBorder="1" applyAlignment="1">
      <alignment horizontal="center" vertical="center"/>
    </xf>
    <xf numFmtId="0" fontId="30" fillId="0" borderId="0" xfId="28" applyFont="1" applyBorder="1">
      <alignment vertical="center"/>
    </xf>
    <xf numFmtId="0" fontId="20" fillId="0" borderId="0" xfId="28" applyFont="1" applyBorder="1">
      <alignment vertical="center"/>
    </xf>
    <xf numFmtId="0" fontId="14" fillId="0" borderId="1" xfId="28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49" fontId="49" fillId="15" borderId="1" xfId="28" applyNumberFormat="1" applyFont="1" applyFill="1" applyBorder="1" applyAlignment="1">
      <alignment horizontal="center" vertical="center"/>
    </xf>
    <xf numFmtId="176" fontId="69" fillId="16" borderId="19" xfId="28" applyNumberFormat="1" applyFont="1" applyFill="1" applyBorder="1" applyAlignment="1">
      <alignment horizontal="center" vertical="center"/>
    </xf>
    <xf numFmtId="49" fontId="14" fillId="17" borderId="1" xfId="28" applyNumberFormat="1" applyFont="1" applyFill="1" applyBorder="1" applyAlignment="1">
      <alignment horizontal="center" vertical="center"/>
    </xf>
    <xf numFmtId="0" fontId="44" fillId="4" borderId="1" xfId="2" applyFont="1" applyFill="1" applyBorder="1" applyAlignment="1">
      <alignment horizontal="center" vertical="center"/>
    </xf>
    <xf numFmtId="0" fontId="61" fillId="4" borderId="1" xfId="2" applyFont="1" applyFill="1" applyBorder="1" applyAlignment="1">
      <alignment horizontal="center" vertical="center"/>
    </xf>
    <xf numFmtId="0" fontId="14" fillId="14" borderId="1" xfId="28" applyFont="1" applyFill="1" applyBorder="1" applyAlignment="1">
      <alignment horizontal="center" vertical="center"/>
    </xf>
    <xf numFmtId="0" fontId="14" fillId="0" borderId="1" xfId="28" applyNumberFormat="1" applyFont="1" applyBorder="1" applyAlignment="1">
      <alignment horizontal="center" vertical="center"/>
    </xf>
    <xf numFmtId="176" fontId="35" fillId="13" borderId="1" xfId="28" applyNumberFormat="1" applyFont="1" applyFill="1" applyBorder="1" applyAlignment="1">
      <alignment horizontal="center" vertical="center"/>
    </xf>
    <xf numFmtId="49" fontId="62" fillId="8" borderId="1" xfId="28" applyNumberFormat="1" applyFont="1" applyFill="1" applyBorder="1" applyAlignment="1">
      <alignment horizontal="center" vertical="center"/>
    </xf>
    <xf numFmtId="176" fontId="35" fillId="1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176" fontId="35" fillId="12" borderId="1" xfId="28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4" fillId="9" borderId="1" xfId="28" applyFont="1" applyFill="1" applyBorder="1" applyAlignment="1">
      <alignment horizontal="center" vertical="center"/>
    </xf>
    <xf numFmtId="49" fontId="62" fillId="18" borderId="1" xfId="28" applyNumberFormat="1" applyFont="1" applyFill="1" applyBorder="1" applyAlignment="1">
      <alignment horizontal="center" vertical="center"/>
    </xf>
    <xf numFmtId="0" fontId="48" fillId="0" borderId="1" xfId="28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5" fillId="0" borderId="0" xfId="0" applyFont="1">
      <alignment vertical="center"/>
    </xf>
    <xf numFmtId="0" fontId="58" fillId="4" borderId="1" xfId="2" applyFont="1" applyFill="1" applyBorder="1" applyAlignment="1">
      <alignment horizontal="center" vertical="center" wrapText="1"/>
    </xf>
    <xf numFmtId="0" fontId="51" fillId="0" borderId="1" xfId="26" applyFont="1" applyBorder="1" applyAlignment="1">
      <alignment horizontal="center"/>
    </xf>
    <xf numFmtId="176" fontId="69" fillId="0" borderId="19" xfId="28" applyNumberFormat="1" applyFont="1" applyFill="1" applyBorder="1" applyAlignment="1">
      <alignment horizontal="center" vertical="center"/>
    </xf>
    <xf numFmtId="0" fontId="25" fillId="7" borderId="21" xfId="2" applyFont="1" applyFill="1" applyBorder="1" applyAlignment="1">
      <alignment horizontal="center" vertical="center" wrapText="1"/>
    </xf>
    <xf numFmtId="0" fontId="11" fillId="5" borderId="13" xfId="2" applyFont="1" applyFill="1" applyBorder="1" applyAlignment="1">
      <alignment horizontal="center" vertical="center"/>
    </xf>
    <xf numFmtId="0" fontId="22" fillId="0" borderId="25" xfId="2" applyFont="1" applyBorder="1" applyAlignment="1">
      <alignment horizontal="center" vertical="center"/>
    </xf>
    <xf numFmtId="0" fontId="36" fillId="0" borderId="26" xfId="28" applyFont="1" applyBorder="1" applyAlignment="1">
      <alignment horizontal="center" vertical="center"/>
    </xf>
    <xf numFmtId="0" fontId="25" fillId="7" borderId="27" xfId="2" applyFont="1" applyFill="1" applyBorder="1" applyAlignment="1">
      <alignment horizontal="center" vertical="center" wrapText="1"/>
    </xf>
    <xf numFmtId="0" fontId="37" fillId="4" borderId="28" xfId="2" applyFont="1" applyFill="1" applyBorder="1" applyAlignment="1">
      <alignment horizontal="center" vertical="center"/>
    </xf>
    <xf numFmtId="176" fontId="68" fillId="14" borderId="29" xfId="28" applyNumberFormat="1" applyFont="1" applyFill="1" applyBorder="1" applyAlignment="1">
      <alignment horizontal="center" vertical="center"/>
    </xf>
    <xf numFmtId="49" fontId="28" fillId="10" borderId="29" xfId="28" applyNumberFormat="1" applyFont="1" applyFill="1" applyBorder="1" applyAlignment="1">
      <alignment horizontal="center" vertical="center"/>
    </xf>
    <xf numFmtId="49" fontId="49" fillId="0" borderId="1" xfId="28" applyNumberFormat="1" applyFont="1" applyFill="1" applyBorder="1" applyAlignment="1">
      <alignment horizontal="center" vertical="center"/>
    </xf>
    <xf numFmtId="0" fontId="73" fillId="11" borderId="1" xfId="26" applyNumberFormat="1" applyFont="1" applyFill="1" applyBorder="1" applyAlignment="1">
      <alignment horizontal="center" vertical="center"/>
    </xf>
    <xf numFmtId="178" fontId="73" fillId="11" borderId="1" xfId="26" applyNumberFormat="1" applyFont="1" applyFill="1" applyBorder="1" applyAlignment="1">
      <alignment horizontal="center" vertical="center"/>
    </xf>
    <xf numFmtId="0" fontId="20" fillId="0" borderId="1" xfId="28" applyFont="1" applyBorder="1" applyAlignment="1">
      <alignment horizontal="center" vertical="center"/>
    </xf>
    <xf numFmtId="176" fontId="20" fillId="0" borderId="1" xfId="28" applyNumberFormat="1" applyFont="1" applyBorder="1" applyAlignment="1">
      <alignment horizontal="center" vertical="center"/>
    </xf>
    <xf numFmtId="49" fontId="20" fillId="0" borderId="1" xfId="28" applyNumberFormat="1" applyFont="1" applyBorder="1" applyAlignment="1">
      <alignment horizontal="center" vertical="center"/>
    </xf>
    <xf numFmtId="0" fontId="20" fillId="10" borderId="1" xfId="28" applyFont="1" applyFill="1" applyBorder="1" applyAlignment="1">
      <alignment horizontal="center" vertical="center"/>
    </xf>
    <xf numFmtId="0" fontId="76" fillId="0" borderId="0" xfId="0" applyFont="1">
      <alignment vertical="center"/>
    </xf>
    <xf numFmtId="0" fontId="77" fillId="0" borderId="0" xfId="0" applyFont="1">
      <alignment vertical="center"/>
    </xf>
    <xf numFmtId="0" fontId="78" fillId="0" borderId="1" xfId="28" applyFont="1" applyBorder="1" applyAlignment="1">
      <alignment horizontal="center" vertical="center"/>
    </xf>
    <xf numFmtId="0" fontId="30" fillId="0" borderId="1" xfId="28" applyFont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20" fillId="19" borderId="1" xfId="28" applyFont="1" applyFill="1" applyBorder="1" applyAlignment="1">
      <alignment horizontal="center" vertical="center"/>
    </xf>
    <xf numFmtId="0" fontId="20" fillId="0" borderId="1" xfId="28" applyFont="1" applyFill="1" applyBorder="1" applyAlignment="1">
      <alignment horizontal="center" vertical="center"/>
    </xf>
    <xf numFmtId="49" fontId="20" fillId="0" borderId="1" xfId="28" applyNumberFormat="1" applyFont="1" applyFill="1" applyBorder="1" applyAlignment="1">
      <alignment horizontal="center" vertical="center"/>
    </xf>
    <xf numFmtId="176" fontId="20" fillId="0" borderId="1" xfId="28" applyNumberFormat="1" applyFont="1" applyFill="1" applyBorder="1" applyAlignment="1">
      <alignment horizontal="center" vertical="center"/>
    </xf>
    <xf numFmtId="49" fontId="28" fillId="0" borderId="29" xfId="28" applyNumberFormat="1" applyFont="1" applyFill="1" applyBorder="1" applyAlignment="1">
      <alignment horizontal="center" vertical="center"/>
    </xf>
    <xf numFmtId="0" fontId="79" fillId="0" borderId="0" xfId="28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1" fillId="0" borderId="0" xfId="0" applyFont="1">
      <alignment vertical="center"/>
    </xf>
    <xf numFmtId="0" fontId="82" fillId="0" borderId="0" xfId="0" applyFont="1">
      <alignment vertical="center"/>
    </xf>
    <xf numFmtId="0" fontId="80" fillId="0" borderId="0" xfId="2" applyFont="1" applyBorder="1" applyAlignment="1">
      <alignment horizontal="center" vertical="center"/>
    </xf>
    <xf numFmtId="0" fontId="21" fillId="0" borderId="0" xfId="28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10" borderId="31" xfId="0" applyFill="1" applyBorder="1">
      <alignment vertical="center"/>
    </xf>
    <xf numFmtId="0" fontId="0" fillId="22" borderId="31" xfId="0" applyFill="1" applyBorder="1">
      <alignment vertical="center"/>
    </xf>
    <xf numFmtId="0" fontId="85" fillId="0" borderId="0" xfId="0" applyFont="1">
      <alignment vertical="center"/>
    </xf>
    <xf numFmtId="9" fontId="84" fillId="21" borderId="31" xfId="92" applyNumberFormat="1" applyBorder="1" applyAlignment="1">
      <alignment horizontal="center" vertical="center"/>
    </xf>
    <xf numFmtId="0" fontId="0" fillId="23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178" fontId="45" fillId="10" borderId="36" xfId="0" applyNumberFormat="1" applyFont="1" applyFill="1" applyBorder="1" applyAlignment="1">
      <alignment horizontal="center" vertical="center"/>
    </xf>
    <xf numFmtId="176" fontId="45" fillId="10" borderId="35" xfId="0" applyNumberFormat="1" applyFont="1" applyFill="1" applyBorder="1" applyAlignment="1">
      <alignment horizontal="center" vertical="center"/>
    </xf>
    <xf numFmtId="176" fontId="45" fillId="24" borderId="33" xfId="0" applyNumberFormat="1" applyFont="1" applyFill="1" applyBorder="1" applyAlignment="1">
      <alignment horizontal="center" vertical="center"/>
    </xf>
    <xf numFmtId="176" fontId="45" fillId="24" borderId="34" xfId="0" applyNumberFormat="1" applyFont="1" applyFill="1" applyBorder="1" applyAlignment="1">
      <alignment horizontal="center" vertical="center"/>
    </xf>
    <xf numFmtId="176" fontId="45" fillId="24" borderId="37" xfId="0" applyNumberFormat="1" applyFont="1" applyFill="1" applyBorder="1" applyAlignment="1">
      <alignment horizontal="center" vertical="center"/>
    </xf>
    <xf numFmtId="0" fontId="45" fillId="0" borderId="33" xfId="0" applyFont="1" applyBorder="1" applyAlignment="1">
      <alignment horizontal="center" vertical="center"/>
    </xf>
    <xf numFmtId="0" fontId="45" fillId="0" borderId="34" xfId="0" applyFont="1" applyBorder="1" applyAlignment="1">
      <alignment horizontal="center" vertical="center"/>
    </xf>
    <xf numFmtId="0" fontId="45" fillId="0" borderId="35" xfId="0" applyFont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178" fontId="45" fillId="10" borderId="40" xfId="0" applyNumberFormat="1" applyFont="1" applyFill="1" applyBorder="1" applyAlignment="1">
      <alignment horizontal="center" vertical="center"/>
    </xf>
    <xf numFmtId="176" fontId="45" fillId="10" borderId="39" xfId="0" applyNumberFormat="1" applyFont="1" applyFill="1" applyBorder="1" applyAlignment="1">
      <alignment horizontal="center" vertical="center"/>
    </xf>
    <xf numFmtId="176" fontId="45" fillId="24" borderId="38" xfId="0" applyNumberFormat="1" applyFont="1" applyFill="1" applyBorder="1" applyAlignment="1">
      <alignment horizontal="center" vertical="center"/>
    </xf>
    <xf numFmtId="176" fontId="45" fillId="24" borderId="31" xfId="0" applyNumberFormat="1" applyFont="1" applyFill="1" applyBorder="1" applyAlignment="1">
      <alignment horizontal="center" vertical="center"/>
    </xf>
    <xf numFmtId="176" fontId="45" fillId="24" borderId="41" xfId="0" applyNumberFormat="1" applyFont="1" applyFill="1" applyBorder="1" applyAlignment="1">
      <alignment horizontal="center" vertical="center"/>
    </xf>
    <xf numFmtId="0" fontId="45" fillId="0" borderId="38" xfId="0" applyFont="1" applyBorder="1" applyAlignment="1">
      <alignment horizontal="center" vertical="center"/>
    </xf>
    <xf numFmtId="0" fontId="45" fillId="0" borderId="31" xfId="0" applyFont="1" applyBorder="1" applyAlignment="1">
      <alignment horizontal="center" vertical="center"/>
    </xf>
    <xf numFmtId="0" fontId="45" fillId="0" borderId="39" xfId="0" applyFont="1" applyBorder="1" applyAlignment="1">
      <alignment horizontal="center" vertical="center"/>
    </xf>
    <xf numFmtId="179" fontId="45" fillId="10" borderId="39" xfId="0" applyNumberFormat="1" applyFont="1" applyFill="1" applyBorder="1" applyAlignment="1">
      <alignment horizontal="center" vertical="center"/>
    </xf>
    <xf numFmtId="0" fontId="0" fillId="25" borderId="31" xfId="0" applyFill="1" applyBorder="1" applyAlignment="1">
      <alignment horizontal="center" vertical="center"/>
    </xf>
    <xf numFmtId="0" fontId="0" fillId="25" borderId="39" xfId="0" applyFill="1" applyBorder="1" applyAlignment="1">
      <alignment horizontal="center" vertical="center"/>
    </xf>
    <xf numFmtId="176" fontId="75" fillId="20" borderId="42" xfId="0" applyNumberFormat="1" applyFont="1" applyFill="1" applyBorder="1" applyAlignment="1">
      <alignment horizontal="center" vertical="center"/>
    </xf>
    <xf numFmtId="176" fontId="75" fillId="26" borderId="42" xfId="0" applyNumberFormat="1" applyFont="1" applyFill="1" applyBorder="1" applyAlignment="1">
      <alignment horizontal="center" vertical="center"/>
    </xf>
    <xf numFmtId="176" fontId="75" fillId="27" borderId="43" xfId="0" applyNumberFormat="1" applyFont="1" applyFill="1" applyBorder="1" applyAlignment="1">
      <alignment horizontal="center" vertical="center"/>
    </xf>
    <xf numFmtId="176" fontId="75" fillId="27" borderId="44" xfId="0" applyNumberFormat="1" applyFont="1" applyFill="1" applyBorder="1" applyAlignment="1">
      <alignment horizontal="center" vertical="center"/>
    </xf>
    <xf numFmtId="176" fontId="75" fillId="27" borderId="45" xfId="0" applyNumberFormat="1" applyFont="1" applyFill="1" applyBorder="1" applyAlignment="1">
      <alignment horizontal="center" vertical="center"/>
    </xf>
    <xf numFmtId="176" fontId="75" fillId="28" borderId="46" xfId="0" applyNumberFormat="1" applyFont="1" applyFill="1" applyBorder="1" applyAlignment="1">
      <alignment horizontal="center" vertical="center"/>
    </xf>
    <xf numFmtId="176" fontId="75" fillId="28" borderId="45" xfId="0" applyNumberFormat="1" applyFont="1" applyFill="1" applyBorder="1" applyAlignment="1">
      <alignment horizontal="center" vertical="center"/>
    </xf>
    <xf numFmtId="176" fontId="75" fillId="28" borderId="43" xfId="0" applyNumberFormat="1" applyFont="1" applyFill="1" applyBorder="1" applyAlignment="1">
      <alignment horizontal="center" vertical="center"/>
    </xf>
    <xf numFmtId="176" fontId="75" fillId="28" borderId="44" xfId="0" applyNumberFormat="1" applyFont="1" applyFill="1" applyBorder="1" applyAlignment="1">
      <alignment horizontal="center" vertical="center"/>
    </xf>
    <xf numFmtId="176" fontId="75" fillId="28" borderId="47" xfId="0" applyNumberFormat="1" applyFont="1" applyFill="1" applyBorder="1" applyAlignment="1">
      <alignment horizontal="center" vertical="center"/>
    </xf>
    <xf numFmtId="0" fontId="86" fillId="28" borderId="43" xfId="0" applyFont="1" applyFill="1" applyBorder="1" applyAlignment="1">
      <alignment horizontal="center" vertical="center"/>
    </xf>
    <xf numFmtId="0" fontId="86" fillId="28" borderId="44" xfId="0" applyFont="1" applyFill="1" applyBorder="1" applyAlignment="1">
      <alignment horizontal="center" vertical="center"/>
    </xf>
    <xf numFmtId="0" fontId="86" fillId="28" borderId="45" xfId="0" applyFont="1" applyFill="1" applyBorder="1" applyAlignment="1">
      <alignment horizontal="center" vertical="center"/>
    </xf>
    <xf numFmtId="0" fontId="45" fillId="0" borderId="31" xfId="0" applyFont="1" applyFill="1" applyBorder="1" applyAlignment="1">
      <alignment horizontal="center" vertical="center"/>
    </xf>
    <xf numFmtId="0" fontId="33" fillId="0" borderId="30" xfId="0" applyFont="1" applyFill="1" applyBorder="1" applyAlignment="1">
      <alignment horizontal="center" vertical="center"/>
    </xf>
    <xf numFmtId="176" fontId="20" fillId="0" borderId="49" xfId="28" applyNumberFormat="1" applyFont="1" applyFill="1" applyBorder="1" applyAlignment="1">
      <alignment horizontal="center" vertical="center"/>
    </xf>
    <xf numFmtId="176" fontId="20" fillId="0" borderId="50" xfId="28" applyNumberFormat="1" applyFont="1" applyFill="1" applyBorder="1" applyAlignment="1">
      <alignment horizontal="center" vertical="center"/>
    </xf>
    <xf numFmtId="180" fontId="14" fillId="0" borderId="0" xfId="28" applyNumberFormat="1" applyFont="1" applyAlignment="1">
      <alignment horizontal="center" vertical="center"/>
    </xf>
    <xf numFmtId="180" fontId="18" fillId="0" borderId="0" xfId="28" applyNumberFormat="1" applyFont="1" applyAlignment="1">
      <alignment horizontal="center" vertical="center"/>
    </xf>
    <xf numFmtId="180" fontId="40" fillId="0" borderId="0" xfId="28" applyNumberFormat="1" applyFont="1" applyAlignment="1">
      <alignment horizontal="center" vertical="center"/>
    </xf>
    <xf numFmtId="180" fontId="18" fillId="0" borderId="0" xfId="28" applyNumberFormat="1" applyFont="1" applyBorder="1" applyAlignment="1">
      <alignment horizontal="center" vertical="center"/>
    </xf>
    <xf numFmtId="180" fontId="40" fillId="0" borderId="0" xfId="28" applyNumberFormat="1" applyFont="1" applyBorder="1" applyAlignment="1">
      <alignment horizontal="center" vertical="center"/>
    </xf>
    <xf numFmtId="180" fontId="17" fillId="0" borderId="0" xfId="2" applyNumberFormat="1" applyFon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80" fontId="19" fillId="0" borderId="0" xfId="0" applyNumberFormat="1" applyFont="1" applyAlignment="1">
      <alignment horizontal="center" vertical="center"/>
    </xf>
    <xf numFmtId="180" fontId="66" fillId="0" borderId="0" xfId="0" applyNumberFormat="1" applyFont="1" applyAlignment="1">
      <alignment horizontal="center" vertical="center"/>
    </xf>
    <xf numFmtId="0" fontId="33" fillId="0" borderId="51" xfId="0" applyFont="1" applyFill="1" applyBorder="1" applyAlignment="1">
      <alignment horizontal="center" vertical="center"/>
    </xf>
    <xf numFmtId="0" fontId="33" fillId="0" borderId="52" xfId="0" applyFont="1" applyFill="1" applyBorder="1" applyAlignment="1">
      <alignment horizontal="center" vertical="center"/>
    </xf>
    <xf numFmtId="0" fontId="25" fillId="4" borderId="53" xfId="2" applyFont="1" applyFill="1" applyBorder="1" applyAlignment="1">
      <alignment horizontal="center" vertical="center"/>
    </xf>
    <xf numFmtId="0" fontId="25" fillId="7" borderId="54" xfId="2" applyFont="1" applyFill="1" applyBorder="1" applyAlignment="1">
      <alignment horizontal="center" vertical="center" wrapText="1"/>
    </xf>
    <xf numFmtId="0" fontId="25" fillId="7" borderId="55" xfId="2" applyFont="1" applyFill="1" applyBorder="1" applyAlignment="1">
      <alignment horizontal="center" vertical="center" wrapText="1"/>
    </xf>
    <xf numFmtId="0" fontId="25" fillId="7" borderId="56" xfId="2" applyFont="1" applyFill="1" applyBorder="1" applyAlignment="1">
      <alignment horizontal="center" vertical="center" wrapText="1"/>
    </xf>
    <xf numFmtId="0" fontId="80" fillId="0" borderId="61" xfId="2" applyFont="1" applyBorder="1" applyAlignment="1">
      <alignment horizontal="center" vertical="center"/>
    </xf>
    <xf numFmtId="0" fontId="25" fillId="4" borderId="63" xfId="2" applyFont="1" applyFill="1" applyBorder="1" applyAlignment="1">
      <alignment horizontal="center" vertical="center"/>
    </xf>
    <xf numFmtId="0" fontId="80" fillId="0" borderId="64" xfId="2" applyFont="1" applyBorder="1" applyAlignment="1">
      <alignment horizontal="center" vertical="center"/>
    </xf>
    <xf numFmtId="0" fontId="80" fillId="0" borderId="48" xfId="2" applyFont="1" applyBorder="1" applyAlignment="1">
      <alignment horizontal="center" vertical="center"/>
    </xf>
    <xf numFmtId="0" fontId="22" fillId="0" borderId="48" xfId="2" applyFont="1" applyBorder="1" applyAlignment="1">
      <alignment horizontal="center" vertical="center"/>
    </xf>
    <xf numFmtId="180" fontId="10" fillId="0" borderId="48" xfId="2" applyNumberFormat="1" applyFont="1" applyBorder="1" applyAlignment="1">
      <alignment horizontal="center" vertical="center"/>
    </xf>
    <xf numFmtId="180" fontId="14" fillId="0" borderId="48" xfId="28" applyNumberFormat="1" applyFont="1" applyBorder="1" applyAlignment="1">
      <alignment horizontal="center" vertical="center"/>
    </xf>
    <xf numFmtId="180" fontId="18" fillId="0" borderId="48" xfId="28" applyNumberFormat="1" applyFont="1" applyBorder="1" applyAlignment="1">
      <alignment horizontal="center" vertical="center"/>
    </xf>
    <xf numFmtId="180" fontId="40" fillId="0" borderId="48" xfId="28" applyNumberFormat="1" applyFont="1" applyBorder="1" applyAlignment="1">
      <alignment horizontal="center" vertical="center"/>
    </xf>
    <xf numFmtId="0" fontId="40" fillId="0" borderId="48" xfId="28" applyFont="1" applyBorder="1" applyAlignment="1">
      <alignment horizontal="center" vertical="center"/>
    </xf>
    <xf numFmtId="0" fontId="30" fillId="0" borderId="48" xfId="28" applyFont="1" applyBorder="1">
      <alignment vertical="center"/>
    </xf>
    <xf numFmtId="0" fontId="20" fillId="0" borderId="48" xfId="28" applyFont="1" applyBorder="1">
      <alignment vertical="center"/>
    </xf>
    <xf numFmtId="49" fontId="90" fillId="11" borderId="66" xfId="0" applyNumberFormat="1" applyFont="1" applyFill="1" applyBorder="1" applyAlignment="1">
      <alignment horizontal="center" vertical="center" shrinkToFit="1"/>
    </xf>
    <xf numFmtId="0" fontId="25" fillId="4" borderId="67" xfId="2" applyFont="1" applyFill="1" applyBorder="1" applyAlignment="1">
      <alignment horizontal="center" vertical="center"/>
    </xf>
    <xf numFmtId="180" fontId="25" fillId="4" borderId="67" xfId="2" applyNumberFormat="1" applyFont="1" applyFill="1" applyBorder="1" applyAlignment="1">
      <alignment horizontal="center" vertical="center"/>
    </xf>
    <xf numFmtId="180" fontId="64" fillId="4" borderId="67" xfId="2" applyNumberFormat="1" applyFont="1" applyFill="1" applyBorder="1" applyAlignment="1">
      <alignment horizontal="center" vertical="center"/>
    </xf>
    <xf numFmtId="180" fontId="37" fillId="4" borderId="67" xfId="2" applyNumberFormat="1" applyFont="1" applyFill="1" applyBorder="1" applyAlignment="1">
      <alignment horizontal="center" vertical="center"/>
    </xf>
    <xf numFmtId="0" fontId="37" fillId="4" borderId="67" xfId="2" applyFont="1" applyFill="1" applyBorder="1" applyAlignment="1">
      <alignment horizontal="center" vertical="center"/>
    </xf>
    <xf numFmtId="182" fontId="88" fillId="0" borderId="68" xfId="0" applyNumberFormat="1" applyFont="1" applyBorder="1" applyAlignment="1">
      <alignment horizontal="center" vertical="center"/>
    </xf>
    <xf numFmtId="176" fontId="83" fillId="0" borderId="69" xfId="28" applyNumberFormat="1" applyFont="1" applyFill="1" applyBorder="1" applyAlignment="1">
      <alignment horizontal="center" vertical="center"/>
    </xf>
    <xf numFmtId="0" fontId="31" fillId="6" borderId="67" xfId="2" applyFont="1" applyFill="1" applyBorder="1" applyAlignment="1">
      <alignment horizontal="center" vertical="center" wrapText="1"/>
    </xf>
    <xf numFmtId="0" fontId="43" fillId="0" borderId="68" xfId="0" applyFont="1" applyBorder="1" applyAlignment="1">
      <alignment horizontal="center" vertical="center"/>
    </xf>
    <xf numFmtId="176" fontId="87" fillId="14" borderId="0" xfId="28" applyNumberFormat="1" applyFont="1" applyFill="1" applyBorder="1" applyAlignment="1">
      <alignment horizontal="center" vertical="center"/>
    </xf>
    <xf numFmtId="182" fontId="88" fillId="0" borderId="70" xfId="0" applyNumberFormat="1" applyFont="1" applyBorder="1" applyAlignment="1" applyProtection="1">
      <alignment horizontal="center" vertical="center"/>
    </xf>
    <xf numFmtId="182" fontId="91" fillId="29" borderId="70" xfId="0" applyNumberFormat="1" applyFont="1" applyFill="1" applyBorder="1" applyAlignment="1" applyProtection="1">
      <alignment horizontal="center" vertical="center"/>
    </xf>
    <xf numFmtId="182" fontId="88" fillId="0" borderId="70" xfId="0" applyNumberFormat="1" applyFont="1" applyBorder="1" applyAlignment="1" applyProtection="1">
      <alignment horizontal="center" vertical="center"/>
      <protection locked="0"/>
    </xf>
    <xf numFmtId="0" fontId="88" fillId="0" borderId="70" xfId="0" applyFont="1" applyBorder="1" applyAlignment="1">
      <alignment horizontal="center" vertical="center"/>
    </xf>
    <xf numFmtId="182" fontId="88" fillId="0" borderId="68" xfId="0" applyNumberFormat="1" applyFont="1" applyBorder="1" applyAlignment="1" applyProtection="1">
      <alignment horizontal="center" vertical="center"/>
    </xf>
    <xf numFmtId="182" fontId="88" fillId="0" borderId="70" xfId="0" applyNumberFormat="1" applyFont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76" fontId="69" fillId="0" borderId="68" xfId="28" applyNumberFormat="1" applyFont="1" applyFill="1" applyBorder="1" applyAlignment="1">
      <alignment horizontal="center" vertical="center"/>
    </xf>
    <xf numFmtId="0" fontId="37" fillId="4" borderId="24" xfId="2" applyFont="1" applyFill="1" applyBorder="1" applyAlignment="1">
      <alignment horizontal="center" vertical="center"/>
    </xf>
    <xf numFmtId="182" fontId="88" fillId="0" borderId="0" xfId="0" applyNumberFormat="1" applyFont="1" applyAlignment="1" applyProtection="1">
      <alignment horizontal="center" vertical="center"/>
      <protection locked="0"/>
    </xf>
    <xf numFmtId="0" fontId="0" fillId="0" borderId="31" xfId="0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1" fillId="6" borderId="71" xfId="2" applyFont="1" applyFill="1" applyBorder="1" applyAlignment="1">
      <alignment horizontal="center" vertical="center" wrapText="1"/>
    </xf>
    <xf numFmtId="0" fontId="0" fillId="19" borderId="31" xfId="0" applyFill="1" applyBorder="1" applyAlignment="1">
      <alignment horizontal="center" vertical="center"/>
    </xf>
    <xf numFmtId="0" fontId="2" fillId="19" borderId="3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2" fillId="14" borderId="3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82" fontId="92" fillId="29" borderId="7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14" borderId="31" xfId="0" applyFont="1" applyFill="1" applyBorder="1" applyAlignment="1">
      <alignment horizontal="center" vertical="center"/>
    </xf>
    <xf numFmtId="0" fontId="14" fillId="19" borderId="31" xfId="0" applyFont="1" applyFill="1" applyBorder="1" applyAlignment="1">
      <alignment horizontal="center" vertical="center"/>
    </xf>
    <xf numFmtId="0" fontId="14" fillId="14" borderId="40" xfId="0" applyFont="1" applyFill="1" applyBorder="1" applyAlignment="1">
      <alignment horizontal="center" vertical="center"/>
    </xf>
    <xf numFmtId="176" fontId="69" fillId="20" borderId="68" xfId="28" applyNumberFormat="1" applyFont="1" applyFill="1" applyBorder="1" applyAlignment="1">
      <alignment horizontal="center" vertical="center"/>
    </xf>
    <xf numFmtId="0" fontId="0" fillId="19" borderId="74" xfId="0" applyFill="1" applyBorder="1" applyAlignment="1">
      <alignment horizontal="center" vertical="center"/>
    </xf>
    <xf numFmtId="0" fontId="2" fillId="19" borderId="74" xfId="0" applyFont="1" applyFill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32" borderId="74" xfId="0" applyFill="1" applyBorder="1" applyAlignment="1">
      <alignment horizontal="center" vertical="center"/>
    </xf>
    <xf numFmtId="176" fontId="69" fillId="19" borderId="68" xfId="28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6" fillId="0" borderId="0" xfId="28" applyFont="1" applyBorder="1" applyAlignment="1">
      <alignment horizontal="center" vertical="center"/>
    </xf>
    <xf numFmtId="0" fontId="36" fillId="0" borderId="57" xfId="28" applyFont="1" applyBorder="1" applyAlignment="1">
      <alignment horizontal="center" vertical="center"/>
    </xf>
    <xf numFmtId="0" fontId="36" fillId="0" borderId="62" xfId="28" applyFont="1" applyBorder="1" applyAlignment="1">
      <alignment horizontal="center" vertical="center"/>
    </xf>
    <xf numFmtId="0" fontId="23" fillId="4" borderId="58" xfId="2" applyFont="1" applyFill="1" applyBorder="1" applyAlignment="1">
      <alignment horizontal="center" vertical="center"/>
    </xf>
    <xf numFmtId="0" fontId="23" fillId="4" borderId="59" xfId="2" applyFont="1" applyFill="1" applyBorder="1" applyAlignment="1">
      <alignment horizontal="center" vertical="center"/>
    </xf>
    <xf numFmtId="181" fontId="29" fillId="0" borderId="59" xfId="2" applyNumberFormat="1" applyFont="1" applyBorder="1" applyAlignment="1">
      <alignment horizontal="center" vertical="center"/>
    </xf>
    <xf numFmtId="0" fontId="26" fillId="3" borderId="22" xfId="2" applyFont="1" applyFill="1" applyBorder="1" applyAlignment="1">
      <alignment horizontal="center" vertical="center"/>
    </xf>
    <xf numFmtId="0" fontId="26" fillId="3" borderId="23" xfId="2" applyFont="1" applyFill="1" applyBorder="1" applyAlignment="1">
      <alignment horizontal="center" vertical="center"/>
    </xf>
    <xf numFmtId="0" fontId="26" fillId="3" borderId="24" xfId="2" applyFont="1" applyFill="1" applyBorder="1" applyAlignment="1">
      <alignment horizontal="center" vertical="center"/>
    </xf>
    <xf numFmtId="0" fontId="36" fillId="0" borderId="48" xfId="28" applyFont="1" applyBorder="1" applyAlignment="1">
      <alignment horizontal="center" vertical="center"/>
    </xf>
    <xf numFmtId="0" fontId="36" fillId="0" borderId="65" xfId="28" applyFont="1" applyBorder="1" applyAlignment="1">
      <alignment horizontal="center" vertical="center"/>
    </xf>
    <xf numFmtId="0" fontId="89" fillId="0" borderId="59" xfId="28" applyNumberFormat="1" applyFont="1" applyFill="1" applyBorder="1" applyAlignment="1">
      <alignment horizontal="center" vertical="center"/>
    </xf>
    <xf numFmtId="0" fontId="89" fillId="0" borderId="60" xfId="28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67" fillId="3" borderId="23" xfId="2" applyFont="1" applyFill="1" applyBorder="1" applyAlignment="1">
      <alignment horizontal="center" vertical="center"/>
    </xf>
    <xf numFmtId="0" fontId="23" fillId="4" borderId="25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26" xfId="2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60" fillId="6" borderId="1" xfId="2" applyFont="1" applyFill="1" applyBorder="1" applyAlignment="1">
      <alignment horizontal="center" vertical="center" wrapText="1"/>
    </xf>
    <xf numFmtId="0" fontId="71" fillId="4" borderId="0" xfId="2" applyFont="1" applyFill="1" applyBorder="1" applyAlignment="1">
      <alignment horizontal="center" vertical="center"/>
    </xf>
    <xf numFmtId="0" fontId="71" fillId="4" borderId="14" xfId="2" applyFont="1" applyFill="1" applyBorder="1" applyAlignment="1">
      <alignment horizontal="center" vertical="center"/>
    </xf>
    <xf numFmtId="14" fontId="70" fillId="0" borderId="15" xfId="2" applyNumberFormat="1" applyFont="1" applyBorder="1" applyAlignment="1">
      <alignment horizontal="center" vertical="center"/>
    </xf>
    <xf numFmtId="14" fontId="70" fillId="0" borderId="0" xfId="2" applyNumberFormat="1" applyFont="1" applyBorder="1" applyAlignment="1">
      <alignment horizontal="center" vertical="center"/>
    </xf>
    <xf numFmtId="0" fontId="72" fillId="0" borderId="1" xfId="26" applyFont="1" applyBorder="1" applyAlignment="1">
      <alignment horizontal="center" vertical="center"/>
    </xf>
    <xf numFmtId="176" fontId="74" fillId="0" borderId="1" xfId="28" applyNumberFormat="1" applyFont="1" applyFill="1" applyBorder="1" applyAlignment="1">
      <alignment horizontal="center" vertical="center"/>
    </xf>
    <xf numFmtId="0" fontId="45" fillId="0" borderId="2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8" fillId="0" borderId="48" xfId="0" applyFont="1" applyBorder="1" applyAlignment="1">
      <alignment horizontal="center" vertical="center"/>
    </xf>
  </cellXfs>
  <cellStyles count="317">
    <cellStyle name="Euro" xfId="93"/>
    <cellStyle name="Header1" xfId="86"/>
    <cellStyle name="Header2" xfId="87"/>
    <cellStyle name="Normal 2" xfId="94"/>
    <cellStyle name="Normal 3" xfId="95"/>
    <cellStyle name="계산 2" xfId="96"/>
    <cellStyle name="백분율" xfId="1" builtinId="5"/>
    <cellStyle name="백분율 2" xfId="5"/>
    <cellStyle name="백분율 2 2" xfId="97"/>
    <cellStyle name="백분율 3" xfId="6"/>
    <cellStyle name="쉼표 [0] 11" xfId="98"/>
    <cellStyle name="쉼표 [0] 2" xfId="7"/>
    <cellStyle name="쉼표 [0] 2 2" xfId="99"/>
    <cellStyle name="쉼표 [0] 2 2 2" xfId="100"/>
    <cellStyle name="쉼표 [0] 2 3" xfId="101"/>
    <cellStyle name="쉼표 [0] 2 4" xfId="102"/>
    <cellStyle name="쉼표 [0] 3" xfId="8"/>
    <cellStyle name="쉼표 [0] 3 2" xfId="103"/>
    <cellStyle name="쉼표 [0] 4" xfId="9"/>
    <cellStyle name="쉼표 [0] 4 2" xfId="104"/>
    <cellStyle name="쉼표 [0] 5" xfId="105"/>
    <cellStyle name="쉼표 [0] 5 2" xfId="106"/>
    <cellStyle name="쉼표 [0] 6" xfId="107"/>
    <cellStyle name="쉼표 [0] 7" xfId="108"/>
    <cellStyle name="쉼표 [0] 9" xfId="109"/>
    <cellStyle name="스타일 1" xfId="110"/>
    <cellStyle name="좋음" xfId="92" builtinId="26"/>
    <cellStyle name="출력 2" xfId="111"/>
    <cellStyle name="통화 [0] 2" xfId="10"/>
    <cellStyle name="통화 [0] 2 2" xfId="112"/>
    <cellStyle name="표준" xfId="0" builtinId="0"/>
    <cellStyle name="표준 10" xfId="11"/>
    <cellStyle name="표준 10 2" xfId="12"/>
    <cellStyle name="표준 10 3" xfId="13"/>
    <cellStyle name="표준 10 4" xfId="14"/>
    <cellStyle name="표준 10 5" xfId="113"/>
    <cellStyle name="표준 100" xfId="114"/>
    <cellStyle name="표준 102" xfId="115"/>
    <cellStyle name="표준 104" xfId="116"/>
    <cellStyle name="표준 106" xfId="117"/>
    <cellStyle name="표준 107" xfId="118"/>
    <cellStyle name="표준 109" xfId="119"/>
    <cellStyle name="표준 11" xfId="15"/>
    <cellStyle name="표준 11 2" xfId="16"/>
    <cellStyle name="표준 11 3" xfId="120"/>
    <cellStyle name="표준 110" xfId="121"/>
    <cellStyle name="표준 111" xfId="122"/>
    <cellStyle name="표준 112" xfId="123"/>
    <cellStyle name="표준 113" xfId="124"/>
    <cellStyle name="표준 114" xfId="125"/>
    <cellStyle name="표준 115" xfId="126"/>
    <cellStyle name="표준 116" xfId="127"/>
    <cellStyle name="표준 117" xfId="128"/>
    <cellStyle name="표준 118" xfId="129"/>
    <cellStyle name="표준 119" xfId="130"/>
    <cellStyle name="표준 12" xfId="17"/>
    <cellStyle name="표준 12 2" xfId="18"/>
    <cellStyle name="표준 120" xfId="131"/>
    <cellStyle name="표준 121" xfId="132"/>
    <cellStyle name="표준 122" xfId="133"/>
    <cellStyle name="표준 123" xfId="134"/>
    <cellStyle name="표준 124" xfId="135"/>
    <cellStyle name="표준 125" xfId="136"/>
    <cellStyle name="표준 126" xfId="137"/>
    <cellStyle name="표준 127" xfId="138"/>
    <cellStyle name="표준 128" xfId="139"/>
    <cellStyle name="표준 129" xfId="140"/>
    <cellStyle name="표준 13" xfId="91"/>
    <cellStyle name="표준 13 2" xfId="19"/>
    <cellStyle name="표준 130" xfId="141"/>
    <cellStyle name="표준 130 12" xfId="142"/>
    <cellStyle name="표준 131 12" xfId="143"/>
    <cellStyle name="표준 132 12" xfId="144"/>
    <cellStyle name="표준 133 12" xfId="145"/>
    <cellStyle name="표준 134" xfId="146"/>
    <cellStyle name="표준 135" xfId="147"/>
    <cellStyle name="표준 136" xfId="148"/>
    <cellStyle name="표준 137" xfId="149"/>
    <cellStyle name="표준 138" xfId="150"/>
    <cellStyle name="표준 139" xfId="151"/>
    <cellStyle name="표준 14" xfId="152"/>
    <cellStyle name="표준 14 2" xfId="20"/>
    <cellStyle name="표준 140" xfId="153"/>
    <cellStyle name="표준 141" xfId="154"/>
    <cellStyle name="표준 142" xfId="155"/>
    <cellStyle name="표준 143" xfId="156"/>
    <cellStyle name="표준 144" xfId="157"/>
    <cellStyle name="표준 145" xfId="158"/>
    <cellStyle name="표준 146" xfId="159"/>
    <cellStyle name="표준 147" xfId="160"/>
    <cellStyle name="표준 148" xfId="161"/>
    <cellStyle name="표준 149" xfId="162"/>
    <cellStyle name="표준 15" xfId="163"/>
    <cellStyle name="표준 15 2" xfId="21"/>
    <cellStyle name="표준 150" xfId="164"/>
    <cellStyle name="표준 151" xfId="165"/>
    <cellStyle name="표준 152" xfId="166"/>
    <cellStyle name="표준 153" xfId="167"/>
    <cellStyle name="표준 154" xfId="168"/>
    <cellStyle name="표준 155" xfId="169"/>
    <cellStyle name="표준 156" xfId="170"/>
    <cellStyle name="표준 157" xfId="171"/>
    <cellStyle name="표준 158" xfId="172"/>
    <cellStyle name="표준 159" xfId="173"/>
    <cellStyle name="표준 16" xfId="174"/>
    <cellStyle name="표준 16 2" xfId="22"/>
    <cellStyle name="표준 160" xfId="175"/>
    <cellStyle name="표준 161" xfId="176"/>
    <cellStyle name="표준 162" xfId="177"/>
    <cellStyle name="표준 163" xfId="178"/>
    <cellStyle name="표준 164" xfId="179"/>
    <cellStyle name="표준 165" xfId="180"/>
    <cellStyle name="표준 166" xfId="181"/>
    <cellStyle name="표준 167" xfId="182"/>
    <cellStyle name="표준 17" xfId="183"/>
    <cellStyle name="표준 17 2" xfId="23"/>
    <cellStyle name="표준 17 3" xfId="184"/>
    <cellStyle name="표준 170" xfId="185"/>
    <cellStyle name="표준 172" xfId="186"/>
    <cellStyle name="표준 173" xfId="187"/>
    <cellStyle name="표준 175" xfId="188"/>
    <cellStyle name="표준 176" xfId="189"/>
    <cellStyle name="표준 18" xfId="190"/>
    <cellStyle name="표준 18 2" xfId="24"/>
    <cellStyle name="표준 181" xfId="191"/>
    <cellStyle name="표준 182" xfId="192"/>
    <cellStyle name="표준 183" xfId="193"/>
    <cellStyle name="표준 184" xfId="194"/>
    <cellStyle name="표준 185" xfId="195"/>
    <cellStyle name="표준 186" xfId="196"/>
    <cellStyle name="표준 187" xfId="197"/>
    <cellStyle name="표준 19" xfId="198"/>
    <cellStyle name="표준 19 2" xfId="25"/>
    <cellStyle name="표준 19 3" xfId="199"/>
    <cellStyle name="표준 2" xfId="26"/>
    <cellStyle name="표준 2 10" xfId="27"/>
    <cellStyle name="표준 2 10 2" xfId="200"/>
    <cellStyle name="표준 2 11" xfId="28"/>
    <cellStyle name="표준 2 12" xfId="201"/>
    <cellStyle name="표준 2 12 2" xfId="202"/>
    <cellStyle name="표준 2 13" xfId="203"/>
    <cellStyle name="표준 2 14" xfId="204"/>
    <cellStyle name="표준 2 15" xfId="205"/>
    <cellStyle name="표준 2 16" xfId="206"/>
    <cellStyle name="표준 2 17" xfId="207"/>
    <cellStyle name="표준 2 18" xfId="208"/>
    <cellStyle name="표준 2 19" xfId="209"/>
    <cellStyle name="표준 2 2" xfId="2"/>
    <cellStyle name="표준 2 2 2" xfId="29"/>
    <cellStyle name="표준 2 2 2 2" xfId="210"/>
    <cellStyle name="표준 2 2 2 2 2" xfId="211"/>
    <cellStyle name="표준 2 2 2 2 3" xfId="212"/>
    <cellStyle name="표준 2 2 2 3" xfId="213"/>
    <cellStyle name="표준 2 2 2 4" xfId="214"/>
    <cellStyle name="표준 2 2 3" xfId="30"/>
    <cellStyle name="표준 2 2 3 2" xfId="215"/>
    <cellStyle name="표준 2 2 4" xfId="216"/>
    <cellStyle name="표준 2 2 5" xfId="217"/>
    <cellStyle name="표준 2 2 6" xfId="218"/>
    <cellStyle name="표준 2 2_(유웨이)_2010_수능_실채점_지원가능점수_091208" xfId="219"/>
    <cellStyle name="표준 2 20" xfId="220"/>
    <cellStyle name="표준 2 21" xfId="221"/>
    <cellStyle name="표준 2 22" xfId="222"/>
    <cellStyle name="표준 2 23" xfId="223"/>
    <cellStyle name="표준 2 24" xfId="224"/>
    <cellStyle name="표준 2 25" xfId="225"/>
    <cellStyle name="표준 2 26" xfId="226"/>
    <cellStyle name="표준 2 27" xfId="227"/>
    <cellStyle name="표준 2 3" xfId="31"/>
    <cellStyle name="표준 2 3 2" xfId="32"/>
    <cellStyle name="표준 2 3 2 2" xfId="228"/>
    <cellStyle name="표준 2 3 3" xfId="229"/>
    <cellStyle name="표준 2 3_(유웨이)_2010_수능_실채점_지원가능점수_091208" xfId="230"/>
    <cellStyle name="표준 2 4" xfId="33"/>
    <cellStyle name="표준 2 4 2" xfId="231"/>
    <cellStyle name="표준 2 4 3" xfId="232"/>
    <cellStyle name="표준 2 4 4" xfId="233"/>
    <cellStyle name="표준 2 4 5" xfId="234"/>
    <cellStyle name="표준 2 4 6" xfId="235"/>
    <cellStyle name="표준 2 4_(유웨이)_2010_수능_실채점_지원가능점수_091208" xfId="236"/>
    <cellStyle name="표준 2 5" xfId="34"/>
    <cellStyle name="표준 2 5 2" xfId="237"/>
    <cellStyle name="표준 2 6" xfId="35"/>
    <cellStyle name="표준 2 6 2" xfId="238"/>
    <cellStyle name="표준 2 7" xfId="36"/>
    <cellStyle name="표준 2 7 2" xfId="239"/>
    <cellStyle name="표준 2 8" xfId="37"/>
    <cellStyle name="표준 2 8 2" xfId="240"/>
    <cellStyle name="표준 2 9" xfId="38"/>
    <cellStyle name="표준 2 9 2" xfId="241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" xfId="242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2 2" xfId="243"/>
    <cellStyle name="표준 3 3" xfId="54"/>
    <cellStyle name="표준 3 3 2" xfId="244"/>
    <cellStyle name="표준 3 4" xfId="55"/>
    <cellStyle name="표준 3 5" xfId="88"/>
    <cellStyle name="표준 3 6" xfId="245"/>
    <cellStyle name="표준 3 7" xfId="246"/>
    <cellStyle name="표준 3 7 2" xfId="247"/>
    <cellStyle name="표준 3_(유웨이)_2010_수능_실채점_지원가능점수_091208" xfId="24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 3" xfId="249"/>
    <cellStyle name="표준 47 2" xfId="68"/>
    <cellStyle name="표준 47 3" xfId="69"/>
    <cellStyle name="표준 5" xfId="70"/>
    <cellStyle name="표준 5 10" xfId="250"/>
    <cellStyle name="표준 5 11" xfId="251"/>
    <cellStyle name="표준 5 12" xfId="252"/>
    <cellStyle name="표준 5 13" xfId="253"/>
    <cellStyle name="표준 5 14" xfId="254"/>
    <cellStyle name="표준 5 15" xfId="255"/>
    <cellStyle name="표준 5 16" xfId="256"/>
    <cellStyle name="표준 5 17" xfId="257"/>
    <cellStyle name="표준 5 18" xfId="258"/>
    <cellStyle name="표준 5 19" xfId="259"/>
    <cellStyle name="표준 5 2" xfId="71"/>
    <cellStyle name="표준 5 2 2" xfId="260"/>
    <cellStyle name="표준 5 20" xfId="261"/>
    <cellStyle name="표준 5 21" xfId="262"/>
    <cellStyle name="표준 5 22" xfId="263"/>
    <cellStyle name="표준 5 23" xfId="264"/>
    <cellStyle name="표준 5 24" xfId="265"/>
    <cellStyle name="표준 5 25" xfId="266"/>
    <cellStyle name="표준 5 26" xfId="267"/>
    <cellStyle name="표준 5 27" xfId="268"/>
    <cellStyle name="표준 5 28" xfId="269"/>
    <cellStyle name="표준 5 29" xfId="270"/>
    <cellStyle name="표준 5 3" xfId="89"/>
    <cellStyle name="표준 5 3 2" xfId="271"/>
    <cellStyle name="표준 5 4" xfId="272"/>
    <cellStyle name="표준 5 5" xfId="273"/>
    <cellStyle name="표준 5 6" xfId="274"/>
    <cellStyle name="표준 5 7" xfId="275"/>
    <cellStyle name="표준 5 8" xfId="276"/>
    <cellStyle name="표준 5 9" xfId="277"/>
    <cellStyle name="표준 6" xfId="4"/>
    <cellStyle name="표준 6 2" xfId="72"/>
    <cellStyle name="표준 6 3" xfId="73"/>
    <cellStyle name="표준 6 4" xfId="74"/>
    <cellStyle name="표준 6 5" xfId="278"/>
    <cellStyle name="표준 6 6" xfId="279"/>
    <cellStyle name="표준 65" xfId="280"/>
    <cellStyle name="표준 7" xfId="75"/>
    <cellStyle name="표준 7 2" xfId="76"/>
    <cellStyle name="표준 7 3" xfId="77"/>
    <cellStyle name="표준 7 4" xfId="78"/>
    <cellStyle name="표준 7 5" xfId="281"/>
    <cellStyle name="표준 75" xfId="282"/>
    <cellStyle name="표준 75 3" xfId="283"/>
    <cellStyle name="표준 78" xfId="284"/>
    <cellStyle name="표준 79" xfId="285"/>
    <cellStyle name="표준 8" xfId="79"/>
    <cellStyle name="표준 8 10" xfId="286"/>
    <cellStyle name="표준 8 11" xfId="287"/>
    <cellStyle name="표준 8 12" xfId="288"/>
    <cellStyle name="표준 8 13" xfId="289"/>
    <cellStyle name="표준 8 14" xfId="290"/>
    <cellStyle name="표준 8 15" xfId="291"/>
    <cellStyle name="표준 8 16" xfId="292"/>
    <cellStyle name="표준 8 17" xfId="293"/>
    <cellStyle name="표준 8 18" xfId="294"/>
    <cellStyle name="표준 8 19" xfId="295"/>
    <cellStyle name="표준 8 2" xfId="80"/>
    <cellStyle name="표준 8 2 2" xfId="296"/>
    <cellStyle name="표준 8 3" xfId="81"/>
    <cellStyle name="표준 8 3 2" xfId="297"/>
    <cellStyle name="표준 8 4" xfId="82"/>
    <cellStyle name="표준 8 4 2" xfId="298"/>
    <cellStyle name="표준 8 5" xfId="299"/>
    <cellStyle name="표준 8 6" xfId="300"/>
    <cellStyle name="표준 8 7" xfId="301"/>
    <cellStyle name="표준 8 8" xfId="302"/>
    <cellStyle name="표준 8 9" xfId="303"/>
    <cellStyle name="표준 80" xfId="304"/>
    <cellStyle name="표준 81" xfId="305"/>
    <cellStyle name="표준 82" xfId="306"/>
    <cellStyle name="표준 84" xfId="307"/>
    <cellStyle name="표준 85" xfId="308"/>
    <cellStyle name="표준 86" xfId="309"/>
    <cellStyle name="표준 87" xfId="310"/>
    <cellStyle name="표준 88" xfId="311"/>
    <cellStyle name="표준 89" xfId="312"/>
    <cellStyle name="표준 9" xfId="3"/>
    <cellStyle name="표준 9 2" xfId="83"/>
    <cellStyle name="표준 9 2 2" xfId="313"/>
    <cellStyle name="표준 9 3" xfId="84"/>
    <cellStyle name="표준 9 4" xfId="85"/>
    <cellStyle name="표준 91" xfId="314"/>
    <cellStyle name="하이퍼링크 2" xfId="315"/>
    <cellStyle name="하이퍼링크 3" xfId="316"/>
  </cellStyles>
  <dxfs count="82"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00;&#52840;&#49884;&#54744;/&#49457;&#51201;&#52376;&#47532;/&#49457;&#51201;&#48516;&#49437;/4.%20&#51204;&#52404;&#47784;&#51032;&#44256;&#49324;&#49457;&#51201;&#48516;&#49437;/New%20OMR%20&#54532;&#47196;&#44536;&#47016;/&#44208;&#44284;&#48516;&#49437;&#47532;&#54252;&#53944;/&#54620;&#44397;&#44256;&#49884;&#54617;&#50896;%20&#44208;&#44284;&#47532;&#54252;&#53944;%20Ver1.1/&#54620;&#44397;&#44256;&#49884;&#54617;&#50896;%20&#44208;&#44284;&#47532;&#54252;&#53944;%20Ver1.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2404;&#47141;&#48152;\&#47784;&#51032;&#44256;&#49324;\&#47784;&#51032;&#44256;&#49324;(10&#50900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2404;&#47141;&#48152;\&#47784;&#51032;&#44256;&#49324;\2013&#45380;\&#47784;&#51032;&#44256;&#49324;(10&#50900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종합성적현황"/>
      <sheetName val="성적분포도"/>
      <sheetName val="문항분석표"/>
      <sheetName val="개인성적표"/>
      <sheetName val="코드표"/>
      <sheetName val="리스트"/>
      <sheetName val="Work_종합"/>
      <sheetName val="Work_문항"/>
      <sheetName val="Work_유형"/>
      <sheetName val="Work_P"/>
      <sheetName val="UpdateCheck"/>
      <sheetName val="Data"/>
      <sheetName val="TMPT"/>
      <sheetName val="정답"/>
      <sheetName val="정오표"/>
      <sheetName val="DropDown"/>
      <sheetName val="SMART OMR"/>
    </sheetNames>
    <sheetDataSet>
      <sheetData sheetId="0"/>
      <sheetData sheetId="1">
        <row r="4">
          <cell r="W4" t="str">
            <v>총점</v>
          </cell>
        </row>
        <row r="5">
          <cell r="W5" t="str">
            <v>국어</v>
          </cell>
        </row>
        <row r="6">
          <cell r="W6" t="str">
            <v>영어</v>
          </cell>
        </row>
        <row r="7">
          <cell r="W7" t="str">
            <v>한국사</v>
          </cell>
        </row>
        <row r="8">
          <cell r="W8" t="str">
            <v>형사소송법</v>
          </cell>
        </row>
        <row r="9">
          <cell r="W9" t="str">
            <v>형법</v>
          </cell>
        </row>
        <row r="10">
          <cell r="W10" t="str">
            <v>경찰학개론</v>
          </cell>
        </row>
        <row r="11">
          <cell r="W11" t="str">
            <v>사회</v>
          </cell>
        </row>
        <row r="12">
          <cell r="W12" t="str">
            <v>수학</v>
          </cell>
        </row>
        <row r="13">
          <cell r="W13" t="str">
            <v>과학</v>
          </cell>
        </row>
        <row r="14">
          <cell r="W14" t="str">
            <v>수사</v>
          </cell>
        </row>
        <row r="15">
          <cell r="W15" t="str">
            <v>경찰행정법</v>
          </cell>
        </row>
      </sheetData>
      <sheetData sheetId="2">
        <row r="4">
          <cell r="T4" t="str">
            <v>국어</v>
          </cell>
        </row>
        <row r="5">
          <cell r="T5" t="str">
            <v>영어</v>
          </cell>
        </row>
        <row r="6">
          <cell r="T6" t="str">
            <v>한국사</v>
          </cell>
        </row>
        <row r="7">
          <cell r="T7" t="str">
            <v>형사소송법</v>
          </cell>
        </row>
        <row r="8">
          <cell r="T8" t="str">
            <v>형법</v>
          </cell>
        </row>
        <row r="9">
          <cell r="T9" t="str">
            <v>경찰학개론</v>
          </cell>
        </row>
        <row r="10">
          <cell r="T10" t="str">
            <v>사회</v>
          </cell>
        </row>
        <row r="11">
          <cell r="T11" t="str">
            <v>수학</v>
          </cell>
        </row>
        <row r="12">
          <cell r="T12" t="str">
            <v>과학</v>
          </cell>
        </row>
        <row r="13">
          <cell r="T13" t="str">
            <v>수사</v>
          </cell>
        </row>
        <row r="14">
          <cell r="T14" t="str">
            <v>경찰행정법</v>
          </cell>
        </row>
      </sheetData>
      <sheetData sheetId="3"/>
      <sheetData sheetId="4"/>
      <sheetData sheetId="5">
        <row r="1">
          <cell r="O1" t="str">
            <v>1회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A2" t="str">
            <v>강영지 (16334823)</v>
          </cell>
        </row>
        <row r="3">
          <cell r="A3" t="str">
            <v>강지윤 (13402707)</v>
          </cell>
        </row>
        <row r="4">
          <cell r="A4" t="str">
            <v>고희수 (16062321)</v>
          </cell>
        </row>
        <row r="5">
          <cell r="A5" t="str">
            <v>곽정환 (16243425)</v>
          </cell>
        </row>
        <row r="6">
          <cell r="A6" t="str">
            <v>권희주 (14414302)</v>
          </cell>
        </row>
        <row r="7">
          <cell r="A7" t="str">
            <v>김광현 (15301431)</v>
          </cell>
        </row>
        <row r="8">
          <cell r="A8" t="str">
            <v>김남준 (16255405)</v>
          </cell>
        </row>
        <row r="9">
          <cell r="A9" t="str">
            <v>김도완 (14542021)</v>
          </cell>
        </row>
        <row r="10">
          <cell r="A10" t="str">
            <v>김동열 (17030315)</v>
          </cell>
        </row>
        <row r="11">
          <cell r="A11" t="str">
            <v>김봉근 (14031028)</v>
          </cell>
        </row>
        <row r="12">
          <cell r="A12" t="str">
            <v>김상민 (16461128)</v>
          </cell>
        </row>
        <row r="13">
          <cell r="A13" t="str">
            <v>김수곤 (93997579)</v>
          </cell>
        </row>
        <row r="14">
          <cell r="A14" t="str">
            <v>김수임 (14541915)</v>
          </cell>
        </row>
        <row r="15">
          <cell r="A15" t="str">
            <v>김수정 (16104813)</v>
          </cell>
        </row>
        <row r="16">
          <cell r="A16" t="str">
            <v>김승희 (14150231)</v>
          </cell>
        </row>
        <row r="17">
          <cell r="A17" t="str">
            <v>김진수 (16305729)</v>
          </cell>
        </row>
        <row r="18">
          <cell r="A18" t="str">
            <v>김진형 (89133221)</v>
          </cell>
        </row>
        <row r="19">
          <cell r="A19" t="str">
            <v>김현빈 (16055905)</v>
          </cell>
        </row>
        <row r="20">
          <cell r="A20" t="str">
            <v>김형석 (15170904)</v>
          </cell>
        </row>
        <row r="21">
          <cell r="A21" t="str">
            <v>남택승 (16310928)</v>
          </cell>
        </row>
        <row r="22">
          <cell r="A22" t="str">
            <v>도영환 (17022302)</v>
          </cell>
        </row>
        <row r="23">
          <cell r="A23" t="str">
            <v>민가영 (90657602)</v>
          </cell>
        </row>
        <row r="24">
          <cell r="A24" t="str">
            <v>민준영 (16325909)</v>
          </cell>
        </row>
        <row r="25">
          <cell r="A25" t="str">
            <v>박수연 (16164303)</v>
          </cell>
        </row>
        <row r="26">
          <cell r="A26" t="str">
            <v>박주아 (16250003)</v>
          </cell>
        </row>
        <row r="27">
          <cell r="A27" t="str">
            <v>송지수 (22089023)</v>
          </cell>
        </row>
        <row r="28">
          <cell r="A28" t="str">
            <v>송현동 (58195610)</v>
          </cell>
        </row>
        <row r="29">
          <cell r="A29" t="str">
            <v>신현경 (14381016)</v>
          </cell>
        </row>
        <row r="30">
          <cell r="A30" t="str">
            <v>심지혜 (16151915)</v>
          </cell>
        </row>
        <row r="31">
          <cell r="A31" t="str">
            <v>안송 (66518193)</v>
          </cell>
        </row>
        <row r="32">
          <cell r="A32" t="str">
            <v>안영민 (16260209)</v>
          </cell>
        </row>
        <row r="33">
          <cell r="A33" t="str">
            <v>안형준 (17040803)</v>
          </cell>
        </row>
        <row r="34">
          <cell r="A34" t="str">
            <v>염현지 (14434324)</v>
          </cell>
        </row>
        <row r="35">
          <cell r="A35" t="str">
            <v>오기 (16384828)</v>
          </cell>
        </row>
        <row r="36">
          <cell r="A36" t="str">
            <v>오송희 (16001230)</v>
          </cell>
        </row>
        <row r="37">
          <cell r="A37" t="str">
            <v>우태성 (13193401)</v>
          </cell>
        </row>
        <row r="38">
          <cell r="A38" t="str">
            <v>유성훈 (15325005)</v>
          </cell>
        </row>
        <row r="39">
          <cell r="A39" t="str">
            <v>유재 (2047)</v>
          </cell>
        </row>
        <row r="40">
          <cell r="A40" t="str">
            <v>유재현 (71064379)</v>
          </cell>
        </row>
        <row r="41">
          <cell r="A41" t="str">
            <v>이가은 (16220127)</v>
          </cell>
        </row>
        <row r="42">
          <cell r="A42" t="str">
            <v>이강호 (17021702)</v>
          </cell>
        </row>
        <row r="43">
          <cell r="A43" t="str">
            <v>이도선 (10463505)</v>
          </cell>
        </row>
        <row r="44">
          <cell r="A44" t="str">
            <v>이승훈 (44859188)</v>
          </cell>
        </row>
        <row r="45">
          <cell r="A45" t="str">
            <v>이의주 (16281821)</v>
          </cell>
        </row>
        <row r="46">
          <cell r="A46" t="str">
            <v>이종철 (16242203)</v>
          </cell>
        </row>
        <row r="47">
          <cell r="A47" t="str">
            <v>이태훈 (12033104)</v>
          </cell>
        </row>
        <row r="48">
          <cell r="A48" t="str">
            <v>이현정 (16111115)</v>
          </cell>
        </row>
        <row r="49">
          <cell r="A49" t="str">
            <v>임규택 (16084210)</v>
          </cell>
        </row>
        <row r="50">
          <cell r="A50" t="str">
            <v>임여진 (16540804)</v>
          </cell>
        </row>
        <row r="51">
          <cell r="A51" t="str">
            <v>정민욱 (16521423)</v>
          </cell>
        </row>
        <row r="52">
          <cell r="A52" t="str">
            <v>정성희 (11072702)</v>
          </cell>
        </row>
        <row r="53">
          <cell r="A53" t="str">
            <v>정아름 (15222023)</v>
          </cell>
        </row>
        <row r="54">
          <cell r="A54" t="str">
            <v>정영민 (10093823)</v>
          </cell>
        </row>
        <row r="55">
          <cell r="A55" t="str">
            <v>정재빈 (16393521)</v>
          </cell>
        </row>
        <row r="56">
          <cell r="A56" t="str">
            <v>정잳윤 (16182303)</v>
          </cell>
        </row>
        <row r="57">
          <cell r="A57" t="str">
            <v>정지훈 (15440831)</v>
          </cell>
        </row>
        <row r="58">
          <cell r="A58" t="str">
            <v>조준범 (16014805)</v>
          </cell>
        </row>
        <row r="59">
          <cell r="A59" t="str">
            <v>조지원 (16300206)</v>
          </cell>
        </row>
        <row r="60">
          <cell r="A60" t="str">
            <v>차민정 (16053626)</v>
          </cell>
        </row>
        <row r="61">
          <cell r="A61" t="str">
            <v>최민지 (16383621)</v>
          </cell>
        </row>
        <row r="62">
          <cell r="A62" t="str">
            <v>최성림 (14045508)</v>
          </cell>
        </row>
        <row r="63">
          <cell r="A63" t="str">
            <v>최수은 (16432602)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모의고사"/>
      <sheetName val="9월 문항분석표"/>
      <sheetName val="9월 참수리 모의고사 (2)"/>
      <sheetName val="참수리 5월"/>
      <sheetName val="체력테스트"/>
      <sheetName val="점수표"/>
      <sheetName val="참수리"/>
      <sheetName val="Sheet1"/>
      <sheetName val="체력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>
            <v>1</v>
          </cell>
          <cell r="B3">
            <v>1</v>
          </cell>
          <cell r="D3">
            <v>1</v>
          </cell>
          <cell r="E3">
            <v>1</v>
          </cell>
          <cell r="G3">
            <v>1</v>
          </cell>
          <cell r="H3">
            <v>1</v>
          </cell>
        </row>
        <row r="4">
          <cell r="A4">
            <v>13</v>
          </cell>
          <cell r="B4">
            <v>2</v>
          </cell>
          <cell r="D4">
            <v>22</v>
          </cell>
          <cell r="E4">
            <v>2</v>
          </cell>
          <cell r="G4">
            <v>38</v>
          </cell>
          <cell r="H4">
            <v>2</v>
          </cell>
        </row>
        <row r="5">
          <cell r="A5">
            <v>18</v>
          </cell>
          <cell r="B5">
            <v>3</v>
          </cell>
          <cell r="D5">
            <v>25</v>
          </cell>
          <cell r="E5">
            <v>3</v>
          </cell>
          <cell r="G5">
            <v>42</v>
          </cell>
          <cell r="H5">
            <v>3</v>
          </cell>
        </row>
        <row r="6">
          <cell r="A6">
            <v>23</v>
          </cell>
          <cell r="B6">
            <v>4</v>
          </cell>
          <cell r="D6">
            <v>31</v>
          </cell>
          <cell r="E6">
            <v>4</v>
          </cell>
          <cell r="G6">
            <v>45</v>
          </cell>
          <cell r="H6">
            <v>4</v>
          </cell>
        </row>
        <row r="7">
          <cell r="A7">
            <v>28</v>
          </cell>
          <cell r="B7">
            <v>5</v>
          </cell>
          <cell r="D7">
            <v>36</v>
          </cell>
          <cell r="E7">
            <v>5</v>
          </cell>
          <cell r="G7">
            <v>48</v>
          </cell>
          <cell r="H7">
            <v>5</v>
          </cell>
        </row>
        <row r="8">
          <cell r="A8">
            <v>34</v>
          </cell>
          <cell r="B8">
            <v>6</v>
          </cell>
          <cell r="D8">
            <v>40</v>
          </cell>
          <cell r="E8">
            <v>6</v>
          </cell>
          <cell r="G8">
            <v>51</v>
          </cell>
          <cell r="H8">
            <v>6</v>
          </cell>
        </row>
        <row r="9">
          <cell r="A9">
            <v>40</v>
          </cell>
          <cell r="B9">
            <v>7</v>
          </cell>
          <cell r="D9">
            <v>46</v>
          </cell>
          <cell r="E9">
            <v>7</v>
          </cell>
          <cell r="G9">
            <v>54</v>
          </cell>
          <cell r="H9">
            <v>7</v>
          </cell>
        </row>
        <row r="10">
          <cell r="A10">
            <v>46</v>
          </cell>
          <cell r="B10">
            <v>8</v>
          </cell>
          <cell r="D10">
            <v>51</v>
          </cell>
          <cell r="E10">
            <v>8</v>
          </cell>
          <cell r="G10">
            <v>56</v>
          </cell>
          <cell r="H10">
            <v>8</v>
          </cell>
        </row>
        <row r="11">
          <cell r="A11">
            <v>52</v>
          </cell>
          <cell r="B11">
            <v>9</v>
          </cell>
          <cell r="D11">
            <v>55</v>
          </cell>
          <cell r="E11">
            <v>9</v>
          </cell>
          <cell r="G11">
            <v>59</v>
          </cell>
          <cell r="H11">
            <v>9</v>
          </cell>
        </row>
        <row r="12">
          <cell r="A12">
            <v>58</v>
          </cell>
          <cell r="B12">
            <v>10</v>
          </cell>
          <cell r="D12">
            <v>58</v>
          </cell>
          <cell r="E12">
            <v>10</v>
          </cell>
          <cell r="G12">
            <v>61</v>
          </cell>
          <cell r="H12">
            <v>10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체력"/>
      <sheetName val="점수표"/>
      <sheetName val="Sheet3"/>
      <sheetName val="모의고사"/>
      <sheetName val="9월 문항분석표"/>
      <sheetName val="9월 참수리 모의고사 (2)"/>
      <sheetName val="참수리 5월"/>
      <sheetName val="체력테스트"/>
      <sheetName val="참수리"/>
    </sheetNames>
    <sheetDataSet>
      <sheetData sheetId="0"/>
      <sheetData sheetId="1"/>
      <sheetData sheetId="2">
        <row r="3">
          <cell r="J3">
            <v>10</v>
          </cell>
          <cell r="K3">
            <v>10</v>
          </cell>
          <cell r="M3">
            <v>100</v>
          </cell>
          <cell r="N3">
            <v>10</v>
          </cell>
        </row>
        <row r="4">
          <cell r="J4">
            <v>13.1</v>
          </cell>
          <cell r="K4">
            <v>9</v>
          </cell>
          <cell r="M4">
            <v>231</v>
          </cell>
          <cell r="N4">
            <v>9</v>
          </cell>
        </row>
        <row r="5">
          <cell r="J5">
            <v>13.6</v>
          </cell>
          <cell r="K5">
            <v>8</v>
          </cell>
          <cell r="M5">
            <v>237</v>
          </cell>
          <cell r="N5">
            <v>8</v>
          </cell>
        </row>
        <row r="6">
          <cell r="J6">
            <v>14.1</v>
          </cell>
          <cell r="K6">
            <v>7</v>
          </cell>
          <cell r="M6">
            <v>243</v>
          </cell>
          <cell r="N6">
            <v>7</v>
          </cell>
        </row>
        <row r="7">
          <cell r="J7">
            <v>14.6</v>
          </cell>
          <cell r="K7">
            <v>6</v>
          </cell>
          <cell r="M7">
            <v>249</v>
          </cell>
          <cell r="N7">
            <v>6</v>
          </cell>
        </row>
        <row r="8">
          <cell r="J8">
            <v>15.1</v>
          </cell>
          <cell r="K8">
            <v>5</v>
          </cell>
          <cell r="M8">
            <v>255</v>
          </cell>
          <cell r="N8">
            <v>5</v>
          </cell>
        </row>
        <row r="9">
          <cell r="J9">
            <v>15.6</v>
          </cell>
          <cell r="K9">
            <v>4</v>
          </cell>
          <cell r="M9">
            <v>261</v>
          </cell>
          <cell r="N9">
            <v>4</v>
          </cell>
        </row>
        <row r="10">
          <cell r="J10">
            <v>16.100000000000001</v>
          </cell>
          <cell r="K10">
            <v>3</v>
          </cell>
          <cell r="M10">
            <v>267</v>
          </cell>
          <cell r="N10">
            <v>3</v>
          </cell>
        </row>
        <row r="11">
          <cell r="J11">
            <v>16.600000000000001</v>
          </cell>
          <cell r="K11">
            <v>2</v>
          </cell>
          <cell r="M11">
            <v>273</v>
          </cell>
          <cell r="N11">
            <v>2</v>
          </cell>
        </row>
        <row r="12">
          <cell r="J12">
            <v>17</v>
          </cell>
          <cell r="K12">
            <v>1</v>
          </cell>
          <cell r="M12">
            <v>280</v>
          </cell>
          <cell r="N12">
            <v>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3"/>
  <sheetViews>
    <sheetView tabSelected="1" view="pageBreakPreview" zoomScale="55" zoomScaleNormal="55" zoomScaleSheetLayoutView="55" workbookViewId="0">
      <selection activeCell="I11" sqref="I11"/>
    </sheetView>
  </sheetViews>
  <sheetFormatPr defaultRowHeight="41.25"/>
  <cols>
    <col min="1" max="1" width="14.125" style="125" customWidth="1"/>
    <col min="2" max="2" width="17.375" style="124" customWidth="1"/>
    <col min="3" max="3" width="12.25" style="124" customWidth="1"/>
    <col min="4" max="4" width="16.75" style="27" customWidth="1"/>
    <col min="5" max="5" width="10.625" style="129" customWidth="1"/>
    <col min="6" max="10" width="10.625" style="183" customWidth="1"/>
    <col min="11" max="11" width="10.625" style="184" customWidth="1"/>
    <col min="12" max="12" width="10.625" style="185" customWidth="1"/>
    <col min="13" max="13" width="10.625" style="68" customWidth="1"/>
    <col min="14" max="14" width="14.625" style="34" customWidth="1"/>
    <col min="15" max="15" width="14.625" style="34" hidden="1" customWidth="1"/>
    <col min="16" max="16" width="14.625" style="31" customWidth="1"/>
    <col min="17" max="17" width="18.25" style="39" customWidth="1"/>
    <col min="18" max="18" width="9.5" style="68" hidden="1" customWidth="1"/>
    <col min="19" max="19" width="9.625" hidden="1" customWidth="1"/>
    <col min="20" max="20" width="9.25" bestFit="1" customWidth="1"/>
    <col min="33" max="33" width="12.375" bestFit="1" customWidth="1"/>
  </cols>
  <sheetData>
    <row r="1" spans="1:27" ht="16.5" customHeight="1" thickBot="1">
      <c r="B1" s="123" t="s">
        <v>416</v>
      </c>
      <c r="C1" s="123" t="s">
        <v>414</v>
      </c>
      <c r="D1" s="25"/>
      <c r="E1" s="128"/>
      <c r="F1" s="177"/>
      <c r="G1" s="177"/>
      <c r="H1" s="177"/>
      <c r="I1" s="177"/>
      <c r="J1" s="177"/>
      <c r="K1" s="178"/>
      <c r="L1" s="179"/>
      <c r="M1" s="67"/>
      <c r="N1" s="33"/>
      <c r="O1" s="33"/>
      <c r="P1" s="30"/>
      <c r="Q1" s="38"/>
      <c r="R1" s="67"/>
    </row>
    <row r="2" spans="1:27" ht="57.75" customHeight="1">
      <c r="B2" s="257" t="s">
        <v>547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9"/>
    </row>
    <row r="3" spans="1:27" ht="15" customHeight="1" thickBot="1">
      <c r="B3" s="194"/>
      <c r="C3" s="195"/>
      <c r="D3" s="196"/>
      <c r="E3" s="196"/>
      <c r="F3" s="197"/>
      <c r="G3" s="198"/>
      <c r="H3" s="198"/>
      <c r="I3" s="198"/>
      <c r="J3" s="198"/>
      <c r="K3" s="199"/>
      <c r="L3" s="200"/>
      <c r="M3" s="201"/>
      <c r="N3" s="202"/>
      <c r="O3" s="202"/>
      <c r="P3" s="203"/>
      <c r="Q3" s="260"/>
      <c r="R3" s="260"/>
      <c r="S3" s="261"/>
    </row>
    <row r="4" spans="1:27" s="21" customFormat="1" ht="46.5" customHeight="1" thickBot="1">
      <c r="A4" s="125"/>
      <c r="B4" s="254" t="s">
        <v>5</v>
      </c>
      <c r="C4" s="255"/>
      <c r="D4" s="255"/>
      <c r="E4" s="255"/>
      <c r="F4" s="255"/>
      <c r="G4" s="256">
        <v>42850</v>
      </c>
      <c r="H4" s="256"/>
      <c r="I4" s="256"/>
      <c r="J4" s="256"/>
      <c r="K4" s="256"/>
      <c r="L4" s="256"/>
      <c r="M4" s="255" t="s">
        <v>21</v>
      </c>
      <c r="N4" s="255"/>
      <c r="O4" s="255"/>
      <c r="P4" s="255"/>
      <c r="Q4" s="262">
        <v>63</v>
      </c>
      <c r="R4" s="262"/>
      <c r="S4" s="263"/>
      <c r="U4" s="21">
        <f>Q4*0.35</f>
        <v>22.049999999999997</v>
      </c>
    </row>
    <row r="5" spans="1:27" ht="6" customHeight="1" thickBot="1">
      <c r="B5" s="192"/>
      <c r="C5" s="127"/>
      <c r="D5" s="26"/>
      <c r="E5" s="26"/>
      <c r="F5" s="182"/>
      <c r="G5" s="182"/>
      <c r="H5" s="180"/>
      <c r="I5" s="180"/>
      <c r="J5" s="180"/>
      <c r="K5" s="180"/>
      <c r="L5" s="181"/>
      <c r="M5" s="71"/>
      <c r="N5" s="72"/>
      <c r="O5" s="72"/>
      <c r="P5" s="73"/>
      <c r="Q5" s="251"/>
      <c r="R5" s="252"/>
      <c r="S5" s="253"/>
    </row>
    <row r="6" spans="1:27" s="28" customFormat="1" ht="60" customHeight="1">
      <c r="A6" s="126"/>
      <c r="B6" s="189" t="s">
        <v>192</v>
      </c>
      <c r="C6" s="190" t="s">
        <v>193</v>
      </c>
      <c r="D6" s="191" t="s">
        <v>191</v>
      </c>
      <c r="E6" s="205" t="s">
        <v>14</v>
      </c>
      <c r="F6" s="206" t="s">
        <v>227</v>
      </c>
      <c r="G6" s="206" t="s">
        <v>228</v>
      </c>
      <c r="H6" s="206" t="s">
        <v>188</v>
      </c>
      <c r="I6" s="206" t="s">
        <v>189</v>
      </c>
      <c r="J6" s="206" t="s">
        <v>190</v>
      </c>
      <c r="K6" s="207" t="s">
        <v>54</v>
      </c>
      <c r="L6" s="208" t="s">
        <v>186</v>
      </c>
      <c r="M6" s="209" t="s">
        <v>187</v>
      </c>
      <c r="N6" s="212" t="s">
        <v>13</v>
      </c>
      <c r="O6" s="232" t="s">
        <v>276</v>
      </c>
      <c r="P6" s="226" t="str">
        <f>IF(COUNTIF(참수리!$B$3:$B$79,C6)&gt;0, "참수리","")</f>
        <v/>
      </c>
      <c r="Q6" s="227" t="s">
        <v>20</v>
      </c>
      <c r="R6" s="188" t="s">
        <v>215</v>
      </c>
      <c r="S6" s="193" t="s">
        <v>216</v>
      </c>
    </row>
    <row r="7" spans="1:27" ht="39" customHeight="1">
      <c r="B7" s="204" t="s">
        <v>448</v>
      </c>
      <c r="C7" s="204" t="s">
        <v>452</v>
      </c>
      <c r="D7" s="204" t="s">
        <v>222</v>
      </c>
      <c r="E7" s="210" t="s">
        <v>226</v>
      </c>
      <c r="F7" s="215">
        <v>95</v>
      </c>
      <c r="G7" s="215">
        <v>85</v>
      </c>
      <c r="H7" s="215">
        <v>65.247001647949219</v>
      </c>
      <c r="I7" s="215">
        <v>64.637176513671875</v>
      </c>
      <c r="J7" s="215">
        <v>62.993015289306641</v>
      </c>
      <c r="K7" s="216">
        <v>372.877197265625</v>
      </c>
      <c r="L7" s="217">
        <v>74.575439453125</v>
      </c>
      <c r="M7" s="218">
        <v>1</v>
      </c>
      <c r="N7" s="213" t="str">
        <f>IF(MIN(M7)&lt;$U$4,"등록가능","")</f>
        <v>등록가능</v>
      </c>
      <c r="O7" s="226"/>
      <c r="P7" s="226" t="str">
        <f>IF(COUNTIF(참수리!$B$3:$B$79,C7)&gt;0, "참수리","")</f>
        <v>참수리</v>
      </c>
      <c r="Q7" s="214" t="s">
        <v>65</v>
      </c>
      <c r="R7" s="186"/>
      <c r="S7" s="175"/>
      <c r="V7" s="117"/>
      <c r="AA7" s="214" t="s">
        <v>65</v>
      </c>
    </row>
    <row r="8" spans="1:27" ht="39" customHeight="1">
      <c r="B8" s="204" t="s">
        <v>441</v>
      </c>
      <c r="C8" s="204" t="s">
        <v>361</v>
      </c>
      <c r="D8" s="204" t="s">
        <v>222</v>
      </c>
      <c r="E8" s="210" t="s">
        <v>226</v>
      </c>
      <c r="F8" s="220">
        <v>95</v>
      </c>
      <c r="G8" s="220">
        <v>80</v>
      </c>
      <c r="H8" s="220">
        <v>70.247787475585937</v>
      </c>
      <c r="I8" s="220">
        <v>62.377021789550781</v>
      </c>
      <c r="J8" s="220">
        <v>59.636829376220703</v>
      </c>
      <c r="K8" s="239">
        <v>367.26162719726562</v>
      </c>
      <c r="L8" s="220">
        <v>73.45233154296875</v>
      </c>
      <c r="M8" s="218">
        <v>2</v>
      </c>
      <c r="N8" s="213" t="str">
        <f t="shared" ref="N8:N22" si="0">IF(MIN(M8)&lt;$U$4,"등록가능","")</f>
        <v>등록가능</v>
      </c>
      <c r="O8" s="226" t="str">
        <f>IF(COUNTIF(mc!$B$3:$B$75,C8)&gt;0, "MC","")</f>
        <v/>
      </c>
      <c r="P8" s="226" t="str">
        <f>IF(COUNTIF(참수리!$B$3:$B$79,C8)&gt;0, "참수리","")</f>
        <v>참수리</v>
      </c>
      <c r="Q8" s="214" t="s">
        <v>224</v>
      </c>
      <c r="R8" s="187" t="str">
        <f>IFERROR(VLOOKUP(C10,체력테스트!$B$3:$O$100,14,FALSE),"")</f>
        <v/>
      </c>
      <c r="S8" s="175" t="str">
        <f>IFERROR(R8+K10,"")</f>
        <v/>
      </c>
      <c r="AA8" s="214" t="s">
        <v>224</v>
      </c>
    </row>
    <row r="9" spans="1:27" ht="39" customHeight="1">
      <c r="B9" s="204" t="s">
        <v>229</v>
      </c>
      <c r="C9" s="204" t="s">
        <v>223</v>
      </c>
      <c r="D9" s="204" t="s">
        <v>222</v>
      </c>
      <c r="E9" s="210" t="s">
        <v>226</v>
      </c>
      <c r="F9" s="220">
        <v>90</v>
      </c>
      <c r="G9" s="220">
        <v>90</v>
      </c>
      <c r="H9" s="220">
        <v>62.441917419433594</v>
      </c>
      <c r="I9" s="220">
        <v>62.377021789550781</v>
      </c>
      <c r="J9" s="220">
        <v>60.574756622314453</v>
      </c>
      <c r="K9" s="239">
        <v>365.39370727539062</v>
      </c>
      <c r="L9" s="220">
        <v>73.0787353515625</v>
      </c>
      <c r="M9" s="218">
        <v>3</v>
      </c>
      <c r="N9" s="213" t="str">
        <f t="shared" si="0"/>
        <v>등록가능</v>
      </c>
      <c r="O9" s="226" t="str">
        <f>IF(COUNTIF(mc!$B$3:$B$75,C9)&gt;0, "MC","")</f>
        <v/>
      </c>
      <c r="P9" s="226" t="str">
        <f>IF(COUNTIF(참수리!$B$3:$B$79,C9)&gt;0, "참수리","")</f>
        <v>참수리</v>
      </c>
      <c r="Q9" s="214" t="s">
        <v>221</v>
      </c>
      <c r="R9" s="187"/>
      <c r="S9" s="175"/>
      <c r="V9" s="117"/>
      <c r="AA9" s="214" t="s">
        <v>221</v>
      </c>
    </row>
    <row r="10" spans="1:27" ht="39" customHeight="1">
      <c r="B10" s="204" t="s">
        <v>418</v>
      </c>
      <c r="C10" s="204" t="s">
        <v>420</v>
      </c>
      <c r="D10" s="204" t="s">
        <v>212</v>
      </c>
      <c r="E10" s="210" t="s">
        <v>225</v>
      </c>
      <c r="F10" s="220">
        <v>80</v>
      </c>
      <c r="G10" s="220">
        <v>80</v>
      </c>
      <c r="H10" s="220">
        <v>68.052093505859375</v>
      </c>
      <c r="I10" s="220">
        <v>60.116870880126953</v>
      </c>
      <c r="J10" s="220">
        <v>70.247787475585937</v>
      </c>
      <c r="K10" s="239">
        <v>358.416748046875</v>
      </c>
      <c r="L10" s="220">
        <v>71.683349609375</v>
      </c>
      <c r="M10" s="218">
        <v>4</v>
      </c>
      <c r="N10" s="213" t="str">
        <f t="shared" si="0"/>
        <v>등록가능</v>
      </c>
      <c r="O10" s="226" t="str">
        <f>IF(COUNTIF(mc!$B$3:$B$75,C10)&gt;0, "MC","")</f>
        <v/>
      </c>
      <c r="P10" s="226" t="str">
        <f>IF(COUNTIF(참수리!$B$3:$B$79,C10)&gt;0, "참수리","")</f>
        <v/>
      </c>
      <c r="Q10" s="211" t="str">
        <f t="shared" ref="Q10:Q38" si="1">IF(MIN(F10:J10)&lt;40,"과락","")</f>
        <v/>
      </c>
      <c r="R10" s="187"/>
      <c r="S10" s="175"/>
      <c r="V10" s="117"/>
    </row>
    <row r="11" spans="1:27" ht="39" customHeight="1">
      <c r="B11" s="204" t="s">
        <v>489</v>
      </c>
      <c r="C11" s="204" t="s">
        <v>525</v>
      </c>
      <c r="D11" s="204" t="s">
        <v>222</v>
      </c>
      <c r="E11" s="210" t="s">
        <v>226</v>
      </c>
      <c r="F11" s="215">
        <v>59.636829376220703</v>
      </c>
      <c r="G11" s="215">
        <v>60.116870880126953</v>
      </c>
      <c r="H11" s="215">
        <v>62.993015289306641</v>
      </c>
      <c r="I11" s="215">
        <v>95</v>
      </c>
      <c r="J11" s="215">
        <v>80</v>
      </c>
      <c r="K11" s="216">
        <v>357.7467041015625</v>
      </c>
      <c r="L11" s="217">
        <v>71.549346923828125</v>
      </c>
      <c r="M11" s="218">
        <v>5</v>
      </c>
      <c r="N11" s="213" t="str">
        <f t="shared" si="0"/>
        <v>등록가능</v>
      </c>
      <c r="O11" s="226"/>
      <c r="P11" s="226" t="str">
        <f>IF(COUNTIF(참수리!$B$3:$B$79,C11)&gt;0, "참수리","")</f>
        <v/>
      </c>
      <c r="Q11" s="211" t="str">
        <f t="shared" si="1"/>
        <v/>
      </c>
      <c r="R11" s="186"/>
      <c r="S11" s="175"/>
      <c r="V11" s="117"/>
      <c r="Y11" s="238"/>
    </row>
    <row r="12" spans="1:27" ht="39" customHeight="1">
      <c r="B12" s="204" t="s">
        <v>439</v>
      </c>
      <c r="C12" s="204" t="s">
        <v>440</v>
      </c>
      <c r="D12" s="204" t="s">
        <v>222</v>
      </c>
      <c r="E12" s="210" t="s">
        <v>226</v>
      </c>
      <c r="F12" s="215">
        <v>90</v>
      </c>
      <c r="G12" s="215">
        <v>90</v>
      </c>
      <c r="H12" s="215">
        <v>51.221569061279297</v>
      </c>
      <c r="I12" s="215">
        <v>55.596565246582031</v>
      </c>
      <c r="J12" s="215">
        <v>65.411270141601563</v>
      </c>
      <c r="K12" s="216">
        <v>352.22940063476562</v>
      </c>
      <c r="L12" s="217">
        <v>70.445877075195313</v>
      </c>
      <c r="M12" s="218">
        <v>6</v>
      </c>
      <c r="N12" s="213" t="str">
        <f t="shared" si="0"/>
        <v>등록가능</v>
      </c>
      <c r="O12" s="226" t="str">
        <f>IF(COUNTIF(mc!$B$3:$B$75,C12)&gt;0, "MC","")</f>
        <v/>
      </c>
      <c r="P12" s="226" t="str">
        <f>IF(COUNTIF(참수리!$B$3:$B$79,C12)&gt;0, "참수리","")</f>
        <v/>
      </c>
      <c r="Q12" s="211" t="str">
        <f t="shared" si="1"/>
        <v/>
      </c>
      <c r="R12" s="186"/>
      <c r="S12" s="175"/>
      <c r="V12" s="117"/>
    </row>
    <row r="13" spans="1:27" ht="39" customHeight="1">
      <c r="B13" s="204" t="s">
        <v>475</v>
      </c>
      <c r="C13" s="204" t="s">
        <v>322</v>
      </c>
      <c r="D13" s="204" t="s">
        <v>212</v>
      </c>
      <c r="E13" s="210" t="s">
        <v>225</v>
      </c>
      <c r="F13" s="220">
        <v>90</v>
      </c>
      <c r="G13" s="220">
        <v>80</v>
      </c>
      <c r="H13" s="220">
        <v>54.026657104492188</v>
      </c>
      <c r="I13" s="220">
        <v>64.637176513671875</v>
      </c>
      <c r="J13" s="220">
        <v>58.156497955322266</v>
      </c>
      <c r="K13" s="216">
        <v>346.82034301757812</v>
      </c>
      <c r="L13" s="217">
        <v>69.364067077636719</v>
      </c>
      <c r="M13" s="218">
        <v>7</v>
      </c>
      <c r="N13" s="213" t="str">
        <f t="shared" si="0"/>
        <v>등록가능</v>
      </c>
      <c r="O13" s="226" t="str">
        <f>IF(COUNTIF(mc!$B$3:$B$75,C13)&gt;0, "MC","")</f>
        <v/>
      </c>
      <c r="P13" s="226" t="str">
        <f>IF(COUNTIF(참수리!$B$3:$B$79,C13)&gt;0, "참수리","")</f>
        <v>참수리</v>
      </c>
      <c r="Q13" s="211" t="str">
        <f t="shared" si="1"/>
        <v/>
      </c>
      <c r="R13" s="186" t="str">
        <f>IFERROR(VLOOKUP(C15,체력테스트!$B$3:$O$100,14,FALSE),"")</f>
        <v/>
      </c>
      <c r="S13" s="175" t="str">
        <f>IFERROR(R13+K15,"")</f>
        <v/>
      </c>
      <c r="V13" s="117"/>
    </row>
    <row r="14" spans="1:27" ht="39" customHeight="1">
      <c r="B14" s="204" t="s">
        <v>442</v>
      </c>
      <c r="C14" s="204" t="s">
        <v>219</v>
      </c>
      <c r="D14" s="204" t="s">
        <v>222</v>
      </c>
      <c r="E14" s="210" t="s">
        <v>225</v>
      </c>
      <c r="F14" s="215">
        <v>90</v>
      </c>
      <c r="G14" s="215">
        <v>85</v>
      </c>
      <c r="H14" s="215">
        <v>56.831745147705078</v>
      </c>
      <c r="I14" s="215">
        <v>53.336414337158203</v>
      </c>
      <c r="J14" s="215">
        <v>60.574756622314453</v>
      </c>
      <c r="K14" s="216">
        <v>345.742919921875</v>
      </c>
      <c r="L14" s="217">
        <v>69.148582458496094</v>
      </c>
      <c r="M14" s="218">
        <v>8</v>
      </c>
      <c r="N14" s="213" t="str">
        <f t="shared" si="0"/>
        <v>등록가능</v>
      </c>
      <c r="O14" s="226"/>
      <c r="P14" s="226" t="str">
        <f>IF(COUNTIF(참수리!$B$3:$B$79,C14)&gt;0, "참수리","")</f>
        <v>참수리</v>
      </c>
      <c r="Q14" s="211" t="str">
        <f t="shared" si="1"/>
        <v/>
      </c>
      <c r="R14" s="186" t="str">
        <f>IFERROR(VLOOKUP(C16,체력테스트!$B$3:$O$100,14,FALSE),"")</f>
        <v/>
      </c>
      <c r="S14" s="175" t="str">
        <f>IFERROR(R14+K16,"")</f>
        <v/>
      </c>
      <c r="V14" s="117"/>
    </row>
    <row r="15" spans="1:27" ht="39" customHeight="1">
      <c r="B15" s="204" t="s">
        <v>507</v>
      </c>
      <c r="C15" s="204" t="s">
        <v>152</v>
      </c>
      <c r="D15" s="204" t="s">
        <v>212</v>
      </c>
      <c r="E15" s="210" t="s">
        <v>226</v>
      </c>
      <c r="F15" s="215">
        <v>90</v>
      </c>
      <c r="G15" s="215">
        <v>70</v>
      </c>
      <c r="H15" s="215">
        <v>62.441917419433594</v>
      </c>
      <c r="I15" s="215">
        <v>66.897323608398437</v>
      </c>
      <c r="J15" s="215">
        <v>53.319980621337891</v>
      </c>
      <c r="K15" s="216">
        <v>342.65921020507812</v>
      </c>
      <c r="L15" s="217">
        <v>68.531845092773438</v>
      </c>
      <c r="M15" s="218">
        <v>9</v>
      </c>
      <c r="N15" s="213" t="str">
        <f t="shared" si="0"/>
        <v>등록가능</v>
      </c>
      <c r="O15" s="226" t="str">
        <f>IF(COUNTIF(mc!$B$3:$B$75,C15)&gt;0, "MC","")</f>
        <v/>
      </c>
      <c r="P15" s="226" t="str">
        <f>IF(COUNTIF(참수리!$B$3:$B$79,C15)&gt;0, "참수리","")</f>
        <v/>
      </c>
      <c r="Q15" s="211" t="str">
        <f t="shared" si="1"/>
        <v/>
      </c>
      <c r="R15" s="186"/>
      <c r="S15" s="175"/>
      <c r="V15" s="117"/>
    </row>
    <row r="16" spans="1:27" ht="39" customHeight="1">
      <c r="B16" s="204" t="s">
        <v>331</v>
      </c>
      <c r="C16" s="204" t="s">
        <v>332</v>
      </c>
      <c r="D16" s="204" t="s">
        <v>212</v>
      </c>
      <c r="E16" s="210" t="s">
        <v>225</v>
      </c>
      <c r="F16" s="220">
        <v>80</v>
      </c>
      <c r="G16" s="220">
        <v>70</v>
      </c>
      <c r="H16" s="220">
        <v>65.247001647949219</v>
      </c>
      <c r="I16" s="220">
        <v>60.116870880126953</v>
      </c>
      <c r="J16" s="220">
        <v>55.738239288330078</v>
      </c>
      <c r="K16" s="216">
        <v>331.10211181640625</v>
      </c>
      <c r="L16" s="217">
        <v>66.220420837402344</v>
      </c>
      <c r="M16" s="218">
        <v>10</v>
      </c>
      <c r="N16" s="213" t="str">
        <f t="shared" si="0"/>
        <v>등록가능</v>
      </c>
      <c r="O16" s="226" t="str">
        <f>IF(COUNTIF(mc!$B$3:$B$75,C16)&gt;0, "MC","")</f>
        <v/>
      </c>
      <c r="P16" s="226" t="str">
        <f>IF(COUNTIF(참수리!$B$3:$B$79,C16)&gt;0, "참수리","")</f>
        <v>참수리</v>
      </c>
      <c r="Q16" s="211" t="str">
        <f t="shared" si="1"/>
        <v/>
      </c>
      <c r="R16" s="186"/>
      <c r="S16" s="175"/>
      <c r="V16" s="117"/>
    </row>
    <row r="17" spans="2:22" ht="39" customHeight="1">
      <c r="B17" s="204" t="s">
        <v>487</v>
      </c>
      <c r="C17" s="204" t="s">
        <v>523</v>
      </c>
      <c r="D17" s="204" t="s">
        <v>212</v>
      </c>
      <c r="E17" s="210" t="s">
        <v>226</v>
      </c>
      <c r="F17" s="215">
        <v>65</v>
      </c>
      <c r="G17" s="215">
        <v>75</v>
      </c>
      <c r="H17" s="215">
        <v>68.052093505859375</v>
      </c>
      <c r="I17" s="215">
        <v>60.116870880126953</v>
      </c>
      <c r="J17" s="215">
        <v>55.738239288330078</v>
      </c>
      <c r="K17" s="216">
        <v>323.90719604492187</v>
      </c>
      <c r="L17" s="217">
        <v>64.781440734863281</v>
      </c>
      <c r="M17" s="218">
        <v>11</v>
      </c>
      <c r="N17" s="213" t="str">
        <f t="shared" si="0"/>
        <v>등록가능</v>
      </c>
      <c r="O17" s="226"/>
      <c r="P17" s="226" t="str">
        <f>IF(COUNTIF(참수리!$B$3:$B$79,C17)&gt;0, "참수리","")</f>
        <v/>
      </c>
      <c r="Q17" s="211" t="str">
        <f t="shared" si="1"/>
        <v/>
      </c>
      <c r="R17" s="186"/>
      <c r="S17" s="175"/>
      <c r="V17" s="117"/>
    </row>
    <row r="18" spans="2:22" ht="39" customHeight="1">
      <c r="B18" s="204" t="s">
        <v>497</v>
      </c>
      <c r="C18" s="204" t="s">
        <v>533</v>
      </c>
      <c r="D18" s="204" t="s">
        <v>212</v>
      </c>
      <c r="E18" s="210" t="s">
        <v>226</v>
      </c>
      <c r="F18" s="215">
        <v>75</v>
      </c>
      <c r="G18" s="215">
        <v>70</v>
      </c>
      <c r="H18" s="215">
        <v>62.441917419433594</v>
      </c>
      <c r="I18" s="215">
        <v>57.856719970703125</v>
      </c>
      <c r="J18" s="215">
        <v>58.156497955322266</v>
      </c>
      <c r="K18" s="216">
        <v>323.45513916015625</v>
      </c>
      <c r="L18" s="217">
        <v>64.691024780273438</v>
      </c>
      <c r="M18" s="218">
        <v>12</v>
      </c>
      <c r="N18" s="213" t="str">
        <f t="shared" si="0"/>
        <v>등록가능</v>
      </c>
      <c r="O18" s="226" t="str">
        <f>IF(COUNTIF(mc!$B$3:$B$75,C18)&gt;0, "MC","")</f>
        <v/>
      </c>
      <c r="P18" s="226" t="str">
        <f>IF(COUNTIF(참수리!$B$3:$B$79,C18)&gt;0, "참수리","")</f>
        <v/>
      </c>
      <c r="Q18" s="211" t="str">
        <f t="shared" si="1"/>
        <v/>
      </c>
      <c r="R18" s="186"/>
      <c r="S18" s="175"/>
      <c r="V18" s="117"/>
    </row>
    <row r="19" spans="2:22" ht="39" customHeight="1">
      <c r="B19" s="204" t="s">
        <v>504</v>
      </c>
      <c r="C19" s="204" t="s">
        <v>540</v>
      </c>
      <c r="D19" s="204" t="s">
        <v>222</v>
      </c>
      <c r="E19" s="210" t="s">
        <v>226</v>
      </c>
      <c r="F19" s="215">
        <v>80</v>
      </c>
      <c r="G19" s="215">
        <v>80</v>
      </c>
      <c r="H19" s="215">
        <v>54.026657104492188</v>
      </c>
      <c r="I19" s="215">
        <v>62.377021789550781</v>
      </c>
      <c r="J19" s="215">
        <v>43.646949768066406</v>
      </c>
      <c r="K19" s="216">
        <v>320.05062866210937</v>
      </c>
      <c r="L19" s="217">
        <v>64.010124206542969</v>
      </c>
      <c r="M19" s="218">
        <v>13</v>
      </c>
      <c r="N19" s="213" t="str">
        <f t="shared" si="0"/>
        <v>등록가능</v>
      </c>
      <c r="O19" s="226"/>
      <c r="P19" s="226" t="str">
        <f>IF(COUNTIF(참수리!$B$3:$B$79,C19)&gt;0, "참수리","")</f>
        <v/>
      </c>
      <c r="Q19" s="211" t="str">
        <f t="shared" si="1"/>
        <v/>
      </c>
      <c r="R19" s="186" t="str">
        <f>IFERROR(VLOOKUP(C21,체력테스트!$B$3:$O$100,14,FALSE),"")</f>
        <v/>
      </c>
      <c r="S19" s="175" t="str">
        <f>IFERROR(R19+K21,"")</f>
        <v/>
      </c>
      <c r="V19" s="117"/>
    </row>
    <row r="20" spans="2:22" ht="39" customHeight="1">
      <c r="B20" s="204" t="s">
        <v>492</v>
      </c>
      <c r="C20" s="204" t="s">
        <v>528</v>
      </c>
      <c r="D20" s="204" t="s">
        <v>212</v>
      </c>
      <c r="E20" s="210" t="s">
        <v>225</v>
      </c>
      <c r="F20" s="220">
        <v>75</v>
      </c>
      <c r="G20" s="220">
        <v>75</v>
      </c>
      <c r="H20" s="220">
        <v>54.026657104492188</v>
      </c>
      <c r="I20" s="220">
        <v>62.377021789550781</v>
      </c>
      <c r="J20" s="220">
        <v>50.901721954345703</v>
      </c>
      <c r="K20" s="216">
        <v>317.30538940429688</v>
      </c>
      <c r="L20" s="217">
        <v>63.461078643798828</v>
      </c>
      <c r="M20" s="218">
        <v>14</v>
      </c>
      <c r="N20" s="213" t="str">
        <f t="shared" si="0"/>
        <v>등록가능</v>
      </c>
      <c r="O20" s="226" t="str">
        <f>IF(COUNTIF(mc!$B$3:$B$75,C20)&gt;0, "MC","")</f>
        <v/>
      </c>
      <c r="P20" s="226" t="str">
        <f>IF(COUNTIF(참수리!$B$3:$B$79,C20)&gt;0, "참수리","")</f>
        <v/>
      </c>
      <c r="Q20" s="211" t="str">
        <f t="shared" si="1"/>
        <v/>
      </c>
      <c r="R20" s="186"/>
      <c r="S20" s="175"/>
      <c r="V20" s="117"/>
    </row>
    <row r="21" spans="2:22" ht="39" customHeight="1">
      <c r="B21" s="204" t="s">
        <v>499</v>
      </c>
      <c r="C21" s="204" t="s">
        <v>535</v>
      </c>
      <c r="D21" s="204" t="s">
        <v>212</v>
      </c>
      <c r="E21" s="210" t="s">
        <v>226</v>
      </c>
      <c r="F21" s="215">
        <v>60</v>
      </c>
      <c r="G21" s="215">
        <v>75</v>
      </c>
      <c r="H21" s="215">
        <v>62.377021789550781</v>
      </c>
      <c r="I21" s="215">
        <v>56.831745147705078</v>
      </c>
      <c r="J21" s="215">
        <v>60.574756622314453</v>
      </c>
      <c r="K21" s="216">
        <v>314.78350830078125</v>
      </c>
      <c r="L21" s="217">
        <v>62.956703186035156</v>
      </c>
      <c r="M21" s="218">
        <v>15</v>
      </c>
      <c r="N21" s="213" t="str">
        <f t="shared" si="0"/>
        <v>등록가능</v>
      </c>
      <c r="O21" s="226" t="str">
        <f>IF(COUNTIF(mc!$B$3:$B$75,C21)&gt;0, "MC","")</f>
        <v/>
      </c>
      <c r="P21" s="226" t="str">
        <f>IF(COUNTIF(참수리!$B$3:$B$79,C21)&gt;0, "참수리","")</f>
        <v/>
      </c>
      <c r="Q21" s="211" t="str">
        <f t="shared" si="1"/>
        <v/>
      </c>
      <c r="R21" s="186"/>
      <c r="S21" s="175"/>
      <c r="V21" s="117"/>
    </row>
    <row r="22" spans="2:22" ht="39" customHeight="1">
      <c r="B22" s="204" t="s">
        <v>417</v>
      </c>
      <c r="C22" s="204" t="s">
        <v>438</v>
      </c>
      <c r="D22" s="204" t="s">
        <v>212</v>
      </c>
      <c r="E22" s="210" t="s">
        <v>225</v>
      </c>
      <c r="F22" s="215">
        <v>80</v>
      </c>
      <c r="G22" s="215">
        <v>65</v>
      </c>
      <c r="H22" s="215">
        <v>56.831745147705078</v>
      </c>
      <c r="I22" s="215">
        <v>53.336414337158203</v>
      </c>
      <c r="J22" s="215">
        <v>58.728713989257812</v>
      </c>
      <c r="K22" s="216">
        <v>313.89688110351562</v>
      </c>
      <c r="L22" s="217">
        <v>62.779373168945313</v>
      </c>
      <c r="M22" s="218">
        <v>16</v>
      </c>
      <c r="N22" s="213" t="str">
        <f t="shared" si="0"/>
        <v>등록가능</v>
      </c>
      <c r="O22" s="226"/>
      <c r="P22" s="226" t="str">
        <f>IF(COUNTIF(참수리!$B$3:$B$79,C22)&gt;0, "참수리","")</f>
        <v/>
      </c>
      <c r="Q22" s="211" t="str">
        <f t="shared" si="1"/>
        <v/>
      </c>
      <c r="R22" s="186"/>
      <c r="S22" s="175"/>
      <c r="V22" s="117"/>
    </row>
    <row r="23" spans="2:22" ht="39" customHeight="1">
      <c r="B23" s="204" t="s">
        <v>443</v>
      </c>
      <c r="C23" s="204" t="s">
        <v>444</v>
      </c>
      <c r="D23" s="204" t="s">
        <v>222</v>
      </c>
      <c r="E23" s="210" t="s">
        <v>225</v>
      </c>
      <c r="F23" s="215">
        <v>80</v>
      </c>
      <c r="G23" s="215">
        <v>75</v>
      </c>
      <c r="H23" s="215">
        <v>51.221569061279297</v>
      </c>
      <c r="I23" s="215">
        <v>53.336414337158203</v>
      </c>
      <c r="J23" s="215">
        <v>46.065208435058594</v>
      </c>
      <c r="K23" s="216">
        <v>305.62319946289062</v>
      </c>
      <c r="L23" s="217">
        <v>61.124637603759766</v>
      </c>
      <c r="M23" s="218">
        <v>17</v>
      </c>
      <c r="N23" s="213" t="str">
        <f t="shared" ref="N23:N69" si="2">IF(MIN(M23)&lt;$U$4,"등록가능","")</f>
        <v>등록가능</v>
      </c>
      <c r="O23" s="226" t="str">
        <f>IF(COUNTIF(mc!$B$3:$B$75,C23)&gt;0, "MC","")</f>
        <v/>
      </c>
      <c r="P23" s="249"/>
      <c r="Q23" s="211" t="str">
        <f t="shared" si="1"/>
        <v/>
      </c>
      <c r="R23" s="186"/>
      <c r="S23" s="175"/>
      <c r="V23" s="117"/>
    </row>
    <row r="24" spans="2:22" ht="39" customHeight="1">
      <c r="B24" s="204" t="s">
        <v>457</v>
      </c>
      <c r="C24" s="204" t="s">
        <v>469</v>
      </c>
      <c r="D24" s="204" t="s">
        <v>212</v>
      </c>
      <c r="E24" s="210"/>
      <c r="F24" s="215">
        <v>65</v>
      </c>
      <c r="G24" s="215">
        <v>95</v>
      </c>
      <c r="H24" s="215">
        <v>42.806308746337891</v>
      </c>
      <c r="I24" s="215">
        <v>51.076263427734375</v>
      </c>
      <c r="J24" s="215">
        <v>48.483463287353516</v>
      </c>
      <c r="K24" s="216">
        <v>302.36602783203125</v>
      </c>
      <c r="L24" s="217">
        <v>60.47320556640625</v>
      </c>
      <c r="M24" s="218">
        <v>18</v>
      </c>
      <c r="N24" s="213" t="str">
        <f t="shared" si="2"/>
        <v>등록가능</v>
      </c>
      <c r="O24" s="226"/>
      <c r="P24" s="244" t="s">
        <v>276</v>
      </c>
      <c r="Q24" s="211" t="str">
        <f t="shared" si="1"/>
        <v/>
      </c>
      <c r="R24" s="186"/>
      <c r="S24" s="175"/>
      <c r="V24" s="117"/>
    </row>
    <row r="25" spans="2:22" ht="39" customHeight="1">
      <c r="B25" s="204" t="s">
        <v>449</v>
      </c>
      <c r="C25" s="204" t="s">
        <v>453</v>
      </c>
      <c r="D25" s="204" t="s">
        <v>212</v>
      </c>
      <c r="E25" s="210" t="s">
        <v>226</v>
      </c>
      <c r="F25" s="220">
        <v>65</v>
      </c>
      <c r="G25" s="220">
        <v>55</v>
      </c>
      <c r="H25" s="220">
        <v>65.247001647949219</v>
      </c>
      <c r="I25" s="220">
        <v>55.596565246582031</v>
      </c>
      <c r="J25" s="220">
        <v>60.574756622314453</v>
      </c>
      <c r="K25" s="216">
        <v>301.4183349609375</v>
      </c>
      <c r="L25" s="217">
        <v>60.283664703369141</v>
      </c>
      <c r="M25" s="218">
        <v>19</v>
      </c>
      <c r="N25" s="213" t="str">
        <f t="shared" si="2"/>
        <v>등록가능</v>
      </c>
      <c r="O25" s="226"/>
      <c r="P25" s="226"/>
      <c r="Q25" s="211" t="str">
        <f t="shared" si="1"/>
        <v/>
      </c>
      <c r="R25" s="186" t="str">
        <f>IFERROR(VLOOKUP(C26,체력테스트!$B$3:$O$100,14,FALSE),"")</f>
        <v/>
      </c>
      <c r="S25" s="175" t="str">
        <f>IFERROR(R25+K26,"")</f>
        <v/>
      </c>
      <c r="V25" s="117"/>
    </row>
    <row r="26" spans="2:22" ht="39" customHeight="1">
      <c r="B26" s="204" t="s">
        <v>508</v>
      </c>
      <c r="C26" s="204" t="s">
        <v>543</v>
      </c>
      <c r="D26" s="204" t="s">
        <v>222</v>
      </c>
      <c r="E26" s="210"/>
      <c r="F26" s="215">
        <v>56.831745147705078</v>
      </c>
      <c r="G26" s="215">
        <v>51.076263427734375</v>
      </c>
      <c r="H26" s="215">
        <v>48.483463287353516</v>
      </c>
      <c r="I26" s="215">
        <v>75</v>
      </c>
      <c r="J26" s="215">
        <v>70</v>
      </c>
      <c r="K26" s="216">
        <v>301.3914794921875</v>
      </c>
      <c r="L26" s="217">
        <v>60.278293609619141</v>
      </c>
      <c r="M26" s="218">
        <v>20</v>
      </c>
      <c r="N26" s="213" t="str">
        <f t="shared" si="2"/>
        <v>등록가능</v>
      </c>
      <c r="O26" s="226" t="str">
        <f>IF(COUNTIF(mc!$B$3:$B$75,C26)&gt;0, "MC","")</f>
        <v/>
      </c>
      <c r="P26" s="226" t="str">
        <f>IF(COUNTIF(참수리!$B$3:$B$79,C26)&gt;0, "참수리","")</f>
        <v/>
      </c>
      <c r="Q26" s="211" t="str">
        <f t="shared" si="1"/>
        <v/>
      </c>
      <c r="R26" s="186" t="str">
        <f>IFERROR(VLOOKUP(C27,체력테스트!$B$3:$O$100,14,FALSE),"")</f>
        <v/>
      </c>
      <c r="S26" s="175" t="str">
        <f>IFERROR(R26+K27,"")</f>
        <v/>
      </c>
      <c r="V26" s="117"/>
    </row>
    <row r="27" spans="2:22" ht="39" customHeight="1">
      <c r="B27" s="204" t="s">
        <v>501</v>
      </c>
      <c r="C27" s="204" t="s">
        <v>537</v>
      </c>
      <c r="D27" s="204" t="s">
        <v>212</v>
      </c>
      <c r="E27" s="210" t="s">
        <v>226</v>
      </c>
      <c r="F27" s="215">
        <v>75</v>
      </c>
      <c r="G27" s="215">
        <v>75</v>
      </c>
      <c r="H27" s="215">
        <v>51.221569061279297</v>
      </c>
      <c r="I27" s="215">
        <v>57.856719970703125</v>
      </c>
      <c r="J27" s="215">
        <v>38.810432434082031</v>
      </c>
      <c r="K27" s="216">
        <v>297.88873291015625</v>
      </c>
      <c r="L27" s="217">
        <v>59.577743530273438</v>
      </c>
      <c r="M27" s="218">
        <v>21</v>
      </c>
      <c r="N27" s="213" t="str">
        <f t="shared" si="2"/>
        <v>등록가능</v>
      </c>
      <c r="O27" s="226"/>
      <c r="P27" s="226"/>
      <c r="Q27" s="211" t="str">
        <f t="shared" si="1"/>
        <v>과락</v>
      </c>
      <c r="R27" s="186"/>
      <c r="S27" s="175"/>
      <c r="V27" s="117"/>
    </row>
    <row r="28" spans="2:22" ht="39" customHeight="1">
      <c r="B28" s="204" t="s">
        <v>503</v>
      </c>
      <c r="C28" s="204" t="s">
        <v>539</v>
      </c>
      <c r="D28" s="204" t="s">
        <v>222</v>
      </c>
      <c r="E28" s="210" t="s">
        <v>226</v>
      </c>
      <c r="F28" s="215">
        <v>75</v>
      </c>
      <c r="G28" s="215">
        <v>75</v>
      </c>
      <c r="H28" s="215">
        <v>48.416484832763672</v>
      </c>
      <c r="I28" s="215">
        <v>42.035655975341797</v>
      </c>
      <c r="J28" s="215">
        <v>55.738239288330078</v>
      </c>
      <c r="K28" s="216">
        <v>296.19036865234375</v>
      </c>
      <c r="L28" s="217">
        <v>59.238075256347656</v>
      </c>
      <c r="M28" s="218">
        <v>22</v>
      </c>
      <c r="N28" s="213" t="str">
        <f t="shared" si="2"/>
        <v>등록가능</v>
      </c>
      <c r="O28" s="226" t="str">
        <f>IF(COUNTIF(mc!$B$3:$B$75,C28)&gt;0, "MC","")</f>
        <v/>
      </c>
      <c r="P28" s="226" t="str">
        <f>IF(COUNTIF(참수리!$B$3:$B$79,C28)&gt;0, "참수리","")</f>
        <v/>
      </c>
      <c r="Q28" s="211" t="str">
        <f t="shared" si="1"/>
        <v/>
      </c>
      <c r="R28" s="186"/>
      <c r="S28" s="175"/>
      <c r="V28" s="117"/>
    </row>
    <row r="29" spans="2:22" ht="39" customHeight="1">
      <c r="B29" s="204" t="s">
        <v>456</v>
      </c>
      <c r="C29" s="204" t="s">
        <v>467</v>
      </c>
      <c r="D29" s="204" t="s">
        <v>212</v>
      </c>
      <c r="E29" s="210" t="s">
        <v>225</v>
      </c>
      <c r="F29" s="215">
        <v>85</v>
      </c>
      <c r="G29" s="215">
        <v>60</v>
      </c>
      <c r="H29" s="215">
        <v>46.555957794189453</v>
      </c>
      <c r="I29" s="215">
        <v>48.416484832763672</v>
      </c>
      <c r="J29" s="215">
        <v>50.901721954345703</v>
      </c>
      <c r="K29" s="216">
        <v>290.87417602539062</v>
      </c>
      <c r="L29" s="217">
        <v>58.174831390380859</v>
      </c>
      <c r="M29" s="218">
        <v>23</v>
      </c>
      <c r="N29" s="213" t="str">
        <f t="shared" si="2"/>
        <v/>
      </c>
      <c r="O29" s="226" t="str">
        <f>IF(COUNTIF(mc!$B$3:$B$75,C29)&gt;0, "MC","")</f>
        <v/>
      </c>
      <c r="P29" s="226" t="str">
        <f>IF(COUNTIF(참수리!$B$3:$B$79,C29)&gt;0, "참수리","")</f>
        <v/>
      </c>
      <c r="Q29" s="211" t="str">
        <f t="shared" si="1"/>
        <v/>
      </c>
      <c r="R29" s="186"/>
      <c r="S29" s="175"/>
      <c r="V29" s="117"/>
    </row>
    <row r="30" spans="2:22" ht="39" customHeight="1">
      <c r="B30" s="204" t="s">
        <v>463</v>
      </c>
      <c r="C30" s="204" t="s">
        <v>471</v>
      </c>
      <c r="D30" s="204" t="s">
        <v>212</v>
      </c>
      <c r="E30" s="210" t="s">
        <v>226</v>
      </c>
      <c r="F30" s="220">
        <v>65</v>
      </c>
      <c r="G30" s="220">
        <v>70</v>
      </c>
      <c r="H30" s="220">
        <v>54.026657104492188</v>
      </c>
      <c r="I30" s="220">
        <v>44.295806884765625</v>
      </c>
      <c r="J30" s="220">
        <v>55.738239288330078</v>
      </c>
      <c r="K30" s="216">
        <v>289.06069946289062</v>
      </c>
      <c r="L30" s="217">
        <v>57.812141418457031</v>
      </c>
      <c r="M30" s="218">
        <v>24</v>
      </c>
      <c r="N30" s="213" t="str">
        <f t="shared" si="2"/>
        <v/>
      </c>
      <c r="O30" s="226"/>
      <c r="P30" s="226"/>
      <c r="Q30" s="211" t="str">
        <f t="shared" si="1"/>
        <v/>
      </c>
      <c r="R30" s="186"/>
      <c r="S30" s="175"/>
      <c r="V30" s="117"/>
    </row>
    <row r="31" spans="2:22" ht="39" customHeight="1">
      <c r="B31" s="204" t="s">
        <v>461</v>
      </c>
      <c r="C31" s="204" t="s">
        <v>465</v>
      </c>
      <c r="D31" s="204" t="s">
        <v>222</v>
      </c>
      <c r="E31" s="210" t="s">
        <v>226</v>
      </c>
      <c r="F31" s="215">
        <v>75</v>
      </c>
      <c r="G31" s="215">
        <v>60</v>
      </c>
      <c r="H31" s="215">
        <v>37.196136474609375</v>
      </c>
      <c r="I31" s="215">
        <v>60.116870880126953</v>
      </c>
      <c r="J31" s="215">
        <v>55.738239288330078</v>
      </c>
      <c r="K31" s="216">
        <v>288.05123901367187</v>
      </c>
      <c r="L31" s="217">
        <v>57.610248565673828</v>
      </c>
      <c r="M31" s="218">
        <v>25</v>
      </c>
      <c r="N31" s="213" t="str">
        <f t="shared" si="2"/>
        <v/>
      </c>
      <c r="O31" s="226" t="str">
        <f>IF(COUNTIF(mc!$B$3:$B$75,C31)&gt;0, "MC","")</f>
        <v/>
      </c>
      <c r="P31" s="226" t="str">
        <f>IF(COUNTIF(참수리!$B$3:$B$79,C31)&gt;0, "참수리","")</f>
        <v/>
      </c>
      <c r="Q31" s="211" t="str">
        <f t="shared" si="1"/>
        <v>과락</v>
      </c>
      <c r="R31" s="186"/>
      <c r="S31" s="175"/>
      <c r="V31" s="117"/>
    </row>
    <row r="32" spans="2:22" ht="39" customHeight="1">
      <c r="B32" s="204" t="s">
        <v>512</v>
      </c>
      <c r="C32" s="204" t="s">
        <v>546</v>
      </c>
      <c r="D32" s="204" t="s">
        <v>222</v>
      </c>
      <c r="E32" s="210" t="s">
        <v>226</v>
      </c>
      <c r="F32" s="215">
        <v>80</v>
      </c>
      <c r="G32" s="215">
        <v>60</v>
      </c>
      <c r="H32" s="215">
        <v>42.806308746337891</v>
      </c>
      <c r="I32" s="215">
        <v>53.336414337158203</v>
      </c>
      <c r="J32" s="215">
        <v>50.901721954345703</v>
      </c>
      <c r="K32" s="216">
        <v>287.04443359375</v>
      </c>
      <c r="L32" s="217">
        <v>57.408889770507813</v>
      </c>
      <c r="M32" s="218">
        <v>26</v>
      </c>
      <c r="N32" s="213" t="str">
        <f t="shared" si="2"/>
        <v/>
      </c>
      <c r="O32" s="226" t="str">
        <f>IF(COUNTIF(mc!$B$3:$B$75,C32)&gt;0, "MC","")</f>
        <v/>
      </c>
      <c r="P32" s="244" t="s">
        <v>415</v>
      </c>
      <c r="Q32" s="211" t="str">
        <f t="shared" si="1"/>
        <v/>
      </c>
      <c r="R32" s="186"/>
      <c r="S32" s="175"/>
      <c r="V32" s="117"/>
    </row>
    <row r="33" spans="2:22" ht="39" customHeight="1">
      <c r="B33" s="204" t="s">
        <v>480</v>
      </c>
      <c r="C33" s="204" t="s">
        <v>517</v>
      </c>
      <c r="D33" s="204" t="s">
        <v>212</v>
      </c>
      <c r="E33" s="210" t="s">
        <v>226</v>
      </c>
      <c r="F33" s="215">
        <v>55</v>
      </c>
      <c r="G33" s="215">
        <v>65</v>
      </c>
      <c r="H33" s="215">
        <v>59.636829376220703</v>
      </c>
      <c r="I33" s="215">
        <v>51.076263427734375</v>
      </c>
      <c r="J33" s="215">
        <v>53.319980621337891</v>
      </c>
      <c r="K33" s="216">
        <v>284.0330810546875</v>
      </c>
      <c r="L33" s="217">
        <v>56.806613922119141</v>
      </c>
      <c r="M33" s="218">
        <v>27</v>
      </c>
      <c r="N33" s="213" t="str">
        <f t="shared" si="2"/>
        <v/>
      </c>
      <c r="O33" s="226"/>
      <c r="P33" s="226" t="str">
        <f>IF(COUNTIF(참수리!$B$3:$B$79,C33)&gt;0, "참수리","")</f>
        <v/>
      </c>
      <c r="Q33" s="211" t="str">
        <f t="shared" si="1"/>
        <v/>
      </c>
      <c r="R33" s="186"/>
      <c r="S33" s="175"/>
      <c r="V33" s="117"/>
    </row>
    <row r="34" spans="2:22" ht="39" customHeight="1">
      <c r="B34" s="204" t="s">
        <v>482</v>
      </c>
      <c r="C34" s="204" t="s">
        <v>519</v>
      </c>
      <c r="D34" s="204" t="s">
        <v>212</v>
      </c>
      <c r="E34" s="210" t="s">
        <v>226</v>
      </c>
      <c r="F34" s="215">
        <v>65</v>
      </c>
      <c r="G34" s="215">
        <v>45</v>
      </c>
      <c r="H34" s="215">
        <v>59.636829376220703</v>
      </c>
      <c r="I34" s="215">
        <v>60.116870880126953</v>
      </c>
      <c r="J34" s="215">
        <v>50.901721954345703</v>
      </c>
      <c r="K34" s="216">
        <v>280.65542602539062</v>
      </c>
      <c r="L34" s="217">
        <v>56.131084442138672</v>
      </c>
      <c r="M34" s="218">
        <v>28</v>
      </c>
      <c r="N34" s="213" t="str">
        <f t="shared" si="2"/>
        <v/>
      </c>
      <c r="O34" s="226" t="str">
        <f>IF(COUNTIF(mc!$B$3:$B$75,C34)&gt;0, "MC","")</f>
        <v/>
      </c>
      <c r="P34" s="226" t="str">
        <f>IF(COUNTIF(참수리!$B$3:$B$79,C34)&gt;0, "참수리","")</f>
        <v/>
      </c>
      <c r="Q34" s="211" t="str">
        <f t="shared" si="1"/>
        <v/>
      </c>
      <c r="R34" s="186" t="str">
        <f>IFERROR(VLOOKUP(C36,체력테스트!$B$3:$O$100,14,FALSE),"")</f>
        <v/>
      </c>
      <c r="S34" s="175" t="str">
        <f>IFERROR(R34+K36,"")</f>
        <v/>
      </c>
      <c r="V34" s="117"/>
    </row>
    <row r="35" spans="2:22" ht="39" customHeight="1">
      <c r="B35" s="204" t="s">
        <v>486</v>
      </c>
      <c r="C35" s="204" t="s">
        <v>288</v>
      </c>
      <c r="D35" s="204" t="s">
        <v>212</v>
      </c>
      <c r="E35" s="210" t="s">
        <v>225</v>
      </c>
      <c r="F35" s="215">
        <v>50</v>
      </c>
      <c r="G35" s="215">
        <v>65</v>
      </c>
      <c r="H35" s="215">
        <v>48.416484832763672</v>
      </c>
      <c r="I35" s="215">
        <v>53.336414337158203</v>
      </c>
      <c r="J35" s="215">
        <v>62.993015289306641</v>
      </c>
      <c r="K35" s="216">
        <v>279.74591064453125</v>
      </c>
      <c r="L35" s="217">
        <v>55.949184417724609</v>
      </c>
      <c r="M35" s="218">
        <v>29</v>
      </c>
      <c r="N35" s="213" t="str">
        <f t="shared" si="2"/>
        <v/>
      </c>
      <c r="O35" s="226" t="str">
        <f>IF(COUNTIF(mc!$B$3:$B$75,C35)&gt;0, "MC","")</f>
        <v>MC</v>
      </c>
      <c r="P35" s="226" t="str">
        <f>IF(COUNTIF(참수리!$B$3:$B$79,C35)&gt;0, "참수리","")</f>
        <v>참수리</v>
      </c>
      <c r="Q35" s="211" t="str">
        <f t="shared" si="1"/>
        <v/>
      </c>
      <c r="R35" s="186"/>
      <c r="S35" s="175"/>
      <c r="V35" s="117"/>
    </row>
    <row r="36" spans="2:22" ht="39" customHeight="1">
      <c r="B36" s="204" t="s">
        <v>478</v>
      </c>
      <c r="C36" s="204" t="s">
        <v>515</v>
      </c>
      <c r="D36" s="204" t="s">
        <v>212</v>
      </c>
      <c r="E36" s="210" t="s">
        <v>226</v>
      </c>
      <c r="F36" s="220">
        <v>65</v>
      </c>
      <c r="G36" s="220">
        <v>40</v>
      </c>
      <c r="H36" s="220">
        <v>59.636829376220703</v>
      </c>
      <c r="I36" s="220">
        <v>53.336414337158203</v>
      </c>
      <c r="J36" s="220">
        <v>58.156497955322266</v>
      </c>
      <c r="K36" s="239">
        <v>276.12973022460937</v>
      </c>
      <c r="L36" s="220">
        <v>55.225948333740234</v>
      </c>
      <c r="M36" s="218">
        <v>30</v>
      </c>
      <c r="N36" s="213" t="str">
        <f t="shared" si="2"/>
        <v/>
      </c>
      <c r="O36" s="226" t="str">
        <f>IF(COUNTIF(mc!$B$3:$B$75,C36)&gt;0, "MC","")</f>
        <v/>
      </c>
      <c r="P36" s="226" t="str">
        <f>IF(COUNTIF(참수리!$B$3:$B$79,C36)&gt;0, "참수리","")</f>
        <v/>
      </c>
      <c r="Q36" s="211" t="str">
        <f t="shared" si="1"/>
        <v/>
      </c>
      <c r="R36" s="186"/>
      <c r="S36" s="175"/>
      <c r="V36" s="117"/>
    </row>
    <row r="37" spans="2:22" ht="39" customHeight="1">
      <c r="B37" s="204" t="s">
        <v>510</v>
      </c>
      <c r="C37" s="204" t="s">
        <v>545</v>
      </c>
      <c r="D37" s="204" t="s">
        <v>212</v>
      </c>
      <c r="E37" s="210" t="s">
        <v>225</v>
      </c>
      <c r="F37" s="215">
        <v>65</v>
      </c>
      <c r="G37" s="215">
        <v>50</v>
      </c>
      <c r="H37" s="215">
        <v>51.221569061279297</v>
      </c>
      <c r="I37" s="215">
        <v>48.816112518310547</v>
      </c>
      <c r="J37" s="215">
        <v>60.574756622314453</v>
      </c>
      <c r="K37" s="216">
        <v>275.6124267578125</v>
      </c>
      <c r="L37" s="217">
        <v>55.122486114501953</v>
      </c>
      <c r="M37" s="218">
        <v>31</v>
      </c>
      <c r="N37" s="213" t="str">
        <f t="shared" si="2"/>
        <v/>
      </c>
      <c r="O37" s="226" t="str">
        <f>IF(COUNTIF(mc!$B$3:$B$75,C37)&gt;0, "MC","")</f>
        <v/>
      </c>
      <c r="P37" s="226" t="str">
        <f>IF(COUNTIF(참수리!$B$3:$B$79,C37)&gt;0, "참수리","")</f>
        <v/>
      </c>
      <c r="Q37" s="211" t="str">
        <f t="shared" si="1"/>
        <v/>
      </c>
      <c r="R37" s="186" t="str">
        <f>IFERROR(VLOOKUP(C40,체력테스트!$B$3:$O$100,14,FALSE),"")</f>
        <v/>
      </c>
      <c r="S37" s="175" t="str">
        <f>IFERROR(R37+K40,"")</f>
        <v/>
      </c>
      <c r="V37" s="117"/>
    </row>
    <row r="38" spans="2:22" ht="39" customHeight="1">
      <c r="B38" s="204" t="s">
        <v>493</v>
      </c>
      <c r="C38" s="204" t="s">
        <v>529</v>
      </c>
      <c r="D38" s="204"/>
      <c r="E38" s="210" t="s">
        <v>226</v>
      </c>
      <c r="F38" s="215">
        <v>60</v>
      </c>
      <c r="G38" s="215">
        <v>40</v>
      </c>
      <c r="H38" s="215">
        <v>55</v>
      </c>
      <c r="I38" s="215">
        <v>55</v>
      </c>
      <c r="J38" s="215">
        <v>65</v>
      </c>
      <c r="K38" s="216">
        <v>275</v>
      </c>
      <c r="L38" s="217">
        <v>55</v>
      </c>
      <c r="M38" s="218">
        <v>32</v>
      </c>
      <c r="N38" s="213" t="str">
        <f t="shared" si="2"/>
        <v/>
      </c>
      <c r="O38" s="226" t="str">
        <f>IF(COUNTIF(mc!$B$3:$B$75,C38)&gt;0, "MC","")</f>
        <v/>
      </c>
      <c r="P38" s="226" t="str">
        <f>IF(COUNTIF(참수리!$B$3:$B$79,C38)&gt;0, "참수리","")</f>
        <v/>
      </c>
      <c r="Q38" s="211" t="str">
        <f t="shared" si="1"/>
        <v/>
      </c>
      <c r="R38" s="186"/>
      <c r="S38" s="175"/>
      <c r="V38" s="117"/>
    </row>
    <row r="39" spans="2:22" ht="39" customHeight="1">
      <c r="B39" s="204" t="s">
        <v>502</v>
      </c>
      <c r="C39" s="204" t="s">
        <v>538</v>
      </c>
      <c r="D39" s="204" t="s">
        <v>212</v>
      </c>
      <c r="E39" s="210" t="s">
        <v>226</v>
      </c>
      <c r="F39" s="215">
        <v>55</v>
      </c>
      <c r="G39" s="215">
        <v>60</v>
      </c>
      <c r="H39" s="215">
        <v>54.026657104492188</v>
      </c>
      <c r="I39" s="215">
        <v>55.596565246582031</v>
      </c>
      <c r="J39" s="215">
        <v>48.483463287353516</v>
      </c>
      <c r="K39" s="216">
        <v>273.106689453125</v>
      </c>
      <c r="L39" s="217">
        <v>54.621337890625</v>
      </c>
      <c r="M39" s="218">
        <v>33</v>
      </c>
      <c r="N39" s="213" t="str">
        <f t="shared" si="2"/>
        <v/>
      </c>
      <c r="O39" s="226" t="str">
        <f>IF(COUNTIF(mc!$B$3:$B$75,C39)&gt;0, "MC","")</f>
        <v/>
      </c>
      <c r="P39" s="226" t="str">
        <f>IF(COUNTIF(참수리!$B$3:$B$79,C39)&gt;0, "참수리","")</f>
        <v/>
      </c>
      <c r="Q39" s="211" t="str">
        <f t="shared" ref="Q39:Q70" si="3">IF(MIN(F39:J39)&lt;40,"과락","")</f>
        <v/>
      </c>
      <c r="R39" s="186"/>
      <c r="S39" s="175"/>
      <c r="V39" s="117"/>
    </row>
    <row r="40" spans="2:22" ht="39" customHeight="1">
      <c r="B40" s="204" t="s">
        <v>419</v>
      </c>
      <c r="C40" s="204" t="s">
        <v>421</v>
      </c>
      <c r="D40" s="204" t="s">
        <v>222</v>
      </c>
      <c r="E40" s="210" t="s">
        <v>225</v>
      </c>
      <c r="F40" s="215">
        <v>55</v>
      </c>
      <c r="G40" s="215">
        <v>65</v>
      </c>
      <c r="H40" s="215">
        <v>48.416484832763672</v>
      </c>
      <c r="I40" s="215">
        <v>53.336414337158203</v>
      </c>
      <c r="J40" s="215">
        <v>48.483463287353516</v>
      </c>
      <c r="K40" s="216">
        <v>270.23635864257812</v>
      </c>
      <c r="L40" s="217">
        <v>54.047271728515625</v>
      </c>
      <c r="M40" s="218">
        <v>34</v>
      </c>
      <c r="N40" s="213" t="str">
        <f t="shared" si="2"/>
        <v/>
      </c>
      <c r="O40" s="226" t="str">
        <f>IF(COUNTIF(mc!$B$3:$B$75,C40)&gt;0, "MC","")</f>
        <v/>
      </c>
      <c r="P40" s="226" t="str">
        <f>IF(COUNTIF(참수리!$B$3:$B$79,C40)&gt;0, "참수리","")</f>
        <v/>
      </c>
      <c r="Q40" s="211" t="str">
        <f t="shared" si="3"/>
        <v/>
      </c>
      <c r="R40" s="186"/>
      <c r="S40" s="175"/>
      <c r="V40" s="117"/>
    </row>
    <row r="41" spans="2:22" ht="39" customHeight="1">
      <c r="B41" s="204" t="s">
        <v>459</v>
      </c>
      <c r="C41" s="204" t="s">
        <v>468</v>
      </c>
      <c r="D41" s="204" t="s">
        <v>212</v>
      </c>
      <c r="E41" s="210" t="s">
        <v>225</v>
      </c>
      <c r="F41" s="215">
        <v>35</v>
      </c>
      <c r="G41" s="215">
        <v>80</v>
      </c>
      <c r="H41" s="215">
        <v>51.221569061279297</v>
      </c>
      <c r="I41" s="215">
        <v>46.555957794189453</v>
      </c>
      <c r="J41" s="215">
        <v>50.901721954345703</v>
      </c>
      <c r="K41" s="216">
        <v>263.67926025390625</v>
      </c>
      <c r="L41" s="217">
        <v>52.735851287841797</v>
      </c>
      <c r="M41" s="218">
        <v>35</v>
      </c>
      <c r="N41" s="213" t="str">
        <f t="shared" si="2"/>
        <v/>
      </c>
      <c r="O41" s="226" t="str">
        <f>IF(COUNTIF(mc!$B$3:$B$75,C41)&gt;0, "MC","")</f>
        <v/>
      </c>
      <c r="P41" s="226" t="str">
        <f>IF(COUNTIF(참수리!$B$3:$B$79,C41)&gt;0, "참수리","")</f>
        <v/>
      </c>
      <c r="Q41" s="211" t="str">
        <f t="shared" si="3"/>
        <v>과락</v>
      </c>
      <c r="R41" s="186"/>
      <c r="S41" s="175"/>
      <c r="V41" s="117"/>
    </row>
    <row r="42" spans="2:22" ht="39" customHeight="1">
      <c r="B42" s="204" t="s">
        <v>490</v>
      </c>
      <c r="C42" s="204" t="s">
        <v>526</v>
      </c>
      <c r="D42" s="204" t="s">
        <v>212</v>
      </c>
      <c r="E42" s="210" t="s">
        <v>225</v>
      </c>
      <c r="F42" s="215">
        <v>50</v>
      </c>
      <c r="G42" s="215">
        <v>60</v>
      </c>
      <c r="H42" s="215">
        <v>54.026657104492188</v>
      </c>
      <c r="I42" s="215">
        <v>55.596565246582031</v>
      </c>
      <c r="J42" s="215">
        <v>43.646949768066406</v>
      </c>
      <c r="K42" s="216">
        <v>263.27017211914062</v>
      </c>
      <c r="L42" s="217">
        <v>52.654033660888672</v>
      </c>
      <c r="M42" s="218">
        <v>36</v>
      </c>
      <c r="N42" s="213" t="str">
        <f t="shared" si="2"/>
        <v/>
      </c>
      <c r="O42" s="226" t="str">
        <f>IF(COUNTIF(mc!$B$3:$B$75,C42)&gt;0, "MC","")</f>
        <v/>
      </c>
      <c r="P42" s="226" t="str">
        <f>IF(COUNTIF(참수리!$B$3:$B$79,C42)&gt;0, "참수리","")</f>
        <v/>
      </c>
      <c r="Q42" s="211" t="str">
        <f t="shared" si="3"/>
        <v/>
      </c>
      <c r="R42" s="186" t="str">
        <f>IFERROR(VLOOKUP(C45,체력테스트!$B$3:$O$100,14,FALSE),"")</f>
        <v/>
      </c>
      <c r="S42" s="175" t="str">
        <f>IFERROR(R42+K45,"")</f>
        <v/>
      </c>
    </row>
    <row r="43" spans="2:22" ht="39" customHeight="1">
      <c r="B43" s="204" t="s">
        <v>476</v>
      </c>
      <c r="C43" s="204" t="s">
        <v>359</v>
      </c>
      <c r="D43" s="204" t="s">
        <v>212</v>
      </c>
      <c r="E43" s="210" t="s">
        <v>226</v>
      </c>
      <c r="F43" s="215">
        <v>50</v>
      </c>
      <c r="G43" s="215">
        <v>45</v>
      </c>
      <c r="H43" s="215">
        <v>56.831745147705078</v>
      </c>
      <c r="I43" s="215">
        <v>53.336414337158203</v>
      </c>
      <c r="J43" s="215">
        <v>57.071067810058594</v>
      </c>
      <c r="K43" s="216">
        <v>262.23922729492187</v>
      </c>
      <c r="L43" s="217">
        <v>52.447845458984375</v>
      </c>
      <c r="M43" s="218">
        <v>37</v>
      </c>
      <c r="N43" s="213" t="str">
        <f t="shared" si="2"/>
        <v/>
      </c>
      <c r="O43" s="226"/>
      <c r="P43" s="226" t="str">
        <f>IF(COUNTIF(참수리!$B$3:$B$79,C43)&gt;0, "참수리","")</f>
        <v>참수리</v>
      </c>
      <c r="Q43" s="211" t="str">
        <f t="shared" si="3"/>
        <v/>
      </c>
      <c r="R43" s="186" t="str">
        <f>IFERROR(VLOOKUP(C46,체력테스트!$B$3:$O$100,14,FALSE),"")</f>
        <v/>
      </c>
      <c r="S43" s="175" t="str">
        <f>IFERROR(R43+K46,"")</f>
        <v/>
      </c>
      <c r="V43" s="117"/>
    </row>
    <row r="44" spans="2:22" ht="39" customHeight="1">
      <c r="B44" s="204" t="s">
        <v>496</v>
      </c>
      <c r="C44" s="204" t="s">
        <v>532</v>
      </c>
      <c r="D44" s="204" t="s">
        <v>212</v>
      </c>
      <c r="E44" s="210" t="s">
        <v>226</v>
      </c>
      <c r="F44" s="215">
        <v>50</v>
      </c>
      <c r="G44" s="215">
        <v>60</v>
      </c>
      <c r="H44" s="215">
        <v>42.806308746337891</v>
      </c>
      <c r="I44" s="215">
        <v>57.856719970703125</v>
      </c>
      <c r="J44" s="215">
        <v>50.901721954345703</v>
      </c>
      <c r="K44" s="216">
        <v>261.56475830078125</v>
      </c>
      <c r="L44" s="217">
        <v>52.312950134277344</v>
      </c>
      <c r="M44" s="218">
        <v>38</v>
      </c>
      <c r="N44" s="213" t="str">
        <f t="shared" si="2"/>
        <v/>
      </c>
      <c r="O44" s="226" t="str">
        <f>IF(COUNTIF(mc!$B$3:$B$75,C44)&gt;0, "MC","")</f>
        <v/>
      </c>
      <c r="P44" s="226" t="str">
        <f>IF(COUNTIF(참수리!$B$3:$B$79,C44)&gt;0, "참수리","")</f>
        <v/>
      </c>
      <c r="Q44" s="211" t="str">
        <f t="shared" si="3"/>
        <v/>
      </c>
      <c r="R44" s="186"/>
      <c r="S44" s="175"/>
      <c r="V44" s="117"/>
    </row>
    <row r="45" spans="2:22" ht="39" customHeight="1">
      <c r="B45" s="204" t="s">
        <v>477</v>
      </c>
      <c r="C45" s="204" t="s">
        <v>357</v>
      </c>
      <c r="D45" s="204" t="s">
        <v>212</v>
      </c>
      <c r="E45" s="210" t="s">
        <v>226</v>
      </c>
      <c r="F45" s="220">
        <v>50</v>
      </c>
      <c r="G45" s="220">
        <v>75</v>
      </c>
      <c r="H45" s="220">
        <v>42.806308746337891</v>
      </c>
      <c r="I45" s="220">
        <v>46.555957794189453</v>
      </c>
      <c r="J45" s="220">
        <v>46.065208435058594</v>
      </c>
      <c r="K45" s="239">
        <v>260.427490234375</v>
      </c>
      <c r="L45" s="220">
        <v>52.085494995117188</v>
      </c>
      <c r="M45" s="218">
        <v>39</v>
      </c>
      <c r="N45" s="213" t="str">
        <f t="shared" si="2"/>
        <v/>
      </c>
      <c r="O45" s="226" t="str">
        <f>IF(COUNTIF(mc!$B$3:$B$75,C45)&gt;0, "MC","")</f>
        <v>MC</v>
      </c>
      <c r="P45" s="226" t="str">
        <f>IF(COUNTIF(참수리!$B$3:$B$79,C45)&gt;0, "참수리","")</f>
        <v>참수리</v>
      </c>
      <c r="Q45" s="211" t="str">
        <f t="shared" si="3"/>
        <v/>
      </c>
      <c r="R45" s="186"/>
      <c r="S45" s="175"/>
      <c r="V45" s="117"/>
    </row>
    <row r="46" spans="2:22" ht="39" customHeight="1">
      <c r="B46" s="204" t="s">
        <v>488</v>
      </c>
      <c r="C46" s="204" t="s">
        <v>524</v>
      </c>
      <c r="D46" s="204" t="s">
        <v>212</v>
      </c>
      <c r="E46" s="210" t="s">
        <v>226</v>
      </c>
      <c r="F46" s="215">
        <v>60</v>
      </c>
      <c r="G46" s="215">
        <v>35</v>
      </c>
      <c r="H46" s="215">
        <v>54.026657104492188</v>
      </c>
      <c r="I46" s="215">
        <v>57.856719970703125</v>
      </c>
      <c r="J46" s="215">
        <v>43.646949768066406</v>
      </c>
      <c r="K46" s="216">
        <v>250.53033447265625</v>
      </c>
      <c r="L46" s="217">
        <v>50.106063842773437</v>
      </c>
      <c r="M46" s="218">
        <v>40</v>
      </c>
      <c r="N46" s="213" t="str">
        <f t="shared" si="2"/>
        <v/>
      </c>
      <c r="O46" s="226" t="str">
        <f>IF(COUNTIF(mc!$B$3:$B$75,C46)&gt;0, "MC","")</f>
        <v/>
      </c>
      <c r="P46" s="226" t="str">
        <f>IF(COUNTIF(참수리!$B$3:$B$79,C46)&gt;0, "참수리","")</f>
        <v/>
      </c>
      <c r="Q46" s="211" t="str">
        <f t="shared" si="3"/>
        <v>과락</v>
      </c>
      <c r="R46" s="186" t="str">
        <f>IFERROR(VLOOKUP(C48,체력테스트!$B$3:$O$100,14,FALSE),"")</f>
        <v/>
      </c>
      <c r="S46" s="175" t="str">
        <f>IFERROR(R46+K48,"")</f>
        <v/>
      </c>
      <c r="V46" s="117"/>
    </row>
    <row r="47" spans="2:22" ht="39" customHeight="1">
      <c r="B47" s="204" t="s">
        <v>484</v>
      </c>
      <c r="C47" s="204" t="s">
        <v>521</v>
      </c>
      <c r="D47" s="204" t="s">
        <v>212</v>
      </c>
      <c r="E47" s="210" t="s">
        <v>226</v>
      </c>
      <c r="F47" s="220">
        <v>52.182178497314453</v>
      </c>
      <c r="G47" s="220">
        <v>55</v>
      </c>
      <c r="H47" s="220">
        <v>50</v>
      </c>
      <c r="I47" s="220">
        <v>48.816112518310547</v>
      </c>
      <c r="J47" s="220">
        <v>42.928932189941406</v>
      </c>
      <c r="K47" s="216">
        <v>248.92721557617187</v>
      </c>
      <c r="L47" s="217">
        <v>49.785446166992188</v>
      </c>
      <c r="M47" s="218">
        <v>41</v>
      </c>
      <c r="N47" s="213" t="str">
        <f t="shared" si="2"/>
        <v/>
      </c>
      <c r="O47" s="226" t="str">
        <f>IF(COUNTIF(mc!$B$3:$B$75,C47)&gt;0, "MC","")</f>
        <v/>
      </c>
      <c r="P47" s="226" t="str">
        <f>IF(COUNTIF(참수리!$B$3:$B$79,C47)&gt;0, "참수리","")</f>
        <v/>
      </c>
      <c r="Q47" s="211" t="str">
        <f t="shared" si="3"/>
        <v/>
      </c>
      <c r="R47" s="186"/>
      <c r="S47" s="175"/>
      <c r="V47" s="117"/>
    </row>
    <row r="48" spans="2:22" ht="39" customHeight="1">
      <c r="B48" s="204" t="s">
        <v>513</v>
      </c>
      <c r="C48" s="204"/>
      <c r="D48" s="204" t="s">
        <v>212</v>
      </c>
      <c r="E48" s="210" t="s">
        <v>225</v>
      </c>
      <c r="F48" s="215">
        <v>75</v>
      </c>
      <c r="G48" s="215">
        <v>20</v>
      </c>
      <c r="H48" s="215">
        <v>31.585962295532227</v>
      </c>
      <c r="I48" s="215">
        <v>60.116870880126953</v>
      </c>
      <c r="J48" s="215">
        <v>60.574756622314453</v>
      </c>
      <c r="K48" s="216">
        <v>247.277587890625</v>
      </c>
      <c r="L48" s="217">
        <v>49.455516815185547</v>
      </c>
      <c r="M48" s="218">
        <v>42</v>
      </c>
      <c r="N48" s="213" t="str">
        <f t="shared" si="2"/>
        <v/>
      </c>
      <c r="O48" s="226" t="str">
        <f>IF(COUNTIF(mc!$B$3:$B$75,C48)&gt;0, "MC","")</f>
        <v/>
      </c>
      <c r="P48" s="226" t="str">
        <f>IF(COUNTIF(참수리!$B$3:$B$79,C48)&gt;0, "참수리","")</f>
        <v/>
      </c>
      <c r="Q48" s="211" t="str">
        <f t="shared" si="3"/>
        <v>과락</v>
      </c>
      <c r="R48" s="186" t="str">
        <f>IFERROR(VLOOKUP(C50,체력테스트!$B$3:$O$100,14,FALSE),"")</f>
        <v/>
      </c>
      <c r="S48" s="175" t="str">
        <f>IFERROR(R48+K50,"")</f>
        <v/>
      </c>
      <c r="T48">
        <v>11</v>
      </c>
      <c r="V48" s="117"/>
    </row>
    <row r="49" spans="2:22" ht="39" customHeight="1">
      <c r="B49" s="204" t="s">
        <v>458</v>
      </c>
      <c r="C49" s="204" t="s">
        <v>351</v>
      </c>
      <c r="D49" s="204" t="s">
        <v>212</v>
      </c>
      <c r="E49" s="210" t="s">
        <v>225</v>
      </c>
      <c r="F49" s="220">
        <v>45</v>
      </c>
      <c r="G49" s="220">
        <v>40</v>
      </c>
      <c r="H49" s="220">
        <v>51.221569061279297</v>
      </c>
      <c r="I49" s="220">
        <v>53.336414337158203</v>
      </c>
      <c r="J49" s="220">
        <v>55.738239288330078</v>
      </c>
      <c r="K49" s="239">
        <v>245.29621887207031</v>
      </c>
      <c r="L49" s="220">
        <v>49.059246063232422</v>
      </c>
      <c r="M49" s="218">
        <v>43</v>
      </c>
      <c r="N49" s="213" t="str">
        <f t="shared" si="2"/>
        <v/>
      </c>
      <c r="O49" s="226" t="str">
        <f>IF(COUNTIF(mc!$B$3:$B$75,C49)&gt;0, "MC","")</f>
        <v>MC</v>
      </c>
      <c r="P49" s="226" t="str">
        <f>IF(COUNTIF(참수리!$B$3:$B$79,C49)&gt;0, "참수리","")</f>
        <v>참수리</v>
      </c>
      <c r="Q49" s="211" t="str">
        <f t="shared" si="3"/>
        <v/>
      </c>
      <c r="R49" s="186"/>
      <c r="S49" s="175"/>
      <c r="V49" s="117"/>
    </row>
    <row r="50" spans="2:22" ht="39" customHeight="1">
      <c r="B50" s="204" t="s">
        <v>509</v>
      </c>
      <c r="C50" s="204" t="s">
        <v>544</v>
      </c>
      <c r="D50" s="204" t="s">
        <v>212</v>
      </c>
      <c r="E50" s="210" t="s">
        <v>226</v>
      </c>
      <c r="F50" s="219">
        <v>45</v>
      </c>
      <c r="G50" s="219">
        <v>55</v>
      </c>
      <c r="H50" s="219">
        <v>54.026657104492188</v>
      </c>
      <c r="I50" s="219">
        <v>44.295806884765625</v>
      </c>
      <c r="J50" s="219">
        <v>43.646949768066406</v>
      </c>
      <c r="K50" s="216">
        <v>241.96942138671875</v>
      </c>
      <c r="L50" s="217">
        <v>48.393882751464844</v>
      </c>
      <c r="M50" s="218">
        <v>44</v>
      </c>
      <c r="N50" s="213" t="str">
        <f t="shared" si="2"/>
        <v/>
      </c>
      <c r="O50" s="226" t="str">
        <f>IF(COUNTIF(mc!$B$3:$B$75,C50)&gt;0, "MC","")</f>
        <v/>
      </c>
      <c r="P50" s="226" t="str">
        <f>IF(COUNTIF(참수리!$B$3:$B$79,C50)&gt;0, "참수리","")</f>
        <v/>
      </c>
      <c r="Q50" s="211" t="str">
        <f t="shared" si="3"/>
        <v/>
      </c>
      <c r="R50" s="186"/>
      <c r="S50" s="175"/>
      <c r="T50">
        <v>46</v>
      </c>
      <c r="V50" s="117"/>
    </row>
    <row r="51" spans="2:22" ht="39" customHeight="1">
      <c r="B51" s="204" t="s">
        <v>511</v>
      </c>
      <c r="C51" s="204" t="s">
        <v>330</v>
      </c>
      <c r="D51" s="204" t="s">
        <v>212</v>
      </c>
      <c r="E51" s="210" t="s">
        <v>226</v>
      </c>
      <c r="F51" s="210">
        <v>65</v>
      </c>
      <c r="G51" s="210">
        <v>25</v>
      </c>
      <c r="H51" s="210">
        <v>48.416484832763672</v>
      </c>
      <c r="I51" s="210">
        <v>46.555957794189453</v>
      </c>
      <c r="J51" s="210">
        <v>55.738239288330078</v>
      </c>
      <c r="K51" s="216">
        <v>240.71067810058594</v>
      </c>
      <c r="L51" s="217">
        <v>48.142135620117188</v>
      </c>
      <c r="M51" s="218">
        <v>45</v>
      </c>
      <c r="N51" s="213" t="str">
        <f t="shared" si="2"/>
        <v/>
      </c>
      <c r="O51" s="226"/>
      <c r="P51" s="244" t="s">
        <v>276</v>
      </c>
      <c r="Q51" s="211" t="str">
        <f t="shared" si="3"/>
        <v>과락</v>
      </c>
      <c r="R51" s="186"/>
      <c r="S51" s="175"/>
      <c r="T51">
        <v>52</v>
      </c>
      <c r="V51" s="117"/>
    </row>
    <row r="52" spans="2:22" ht="39" customHeight="1">
      <c r="B52" s="204" t="s">
        <v>445</v>
      </c>
      <c r="C52" s="204" t="s">
        <v>446</v>
      </c>
      <c r="D52" s="204" t="s">
        <v>212</v>
      </c>
      <c r="E52" s="210" t="s">
        <v>225</v>
      </c>
      <c r="F52" s="219">
        <v>30</v>
      </c>
      <c r="G52" s="219">
        <v>75</v>
      </c>
      <c r="H52" s="219">
        <v>54.026657104492188</v>
      </c>
      <c r="I52" s="219">
        <v>39.775505065917969</v>
      </c>
      <c r="J52" s="219">
        <v>38.810432434082031</v>
      </c>
      <c r="K52" s="216">
        <v>237.61259460449219</v>
      </c>
      <c r="L52" s="217">
        <v>47.522518157958984</v>
      </c>
      <c r="M52" s="218">
        <v>46</v>
      </c>
      <c r="N52" s="213" t="str">
        <f t="shared" si="2"/>
        <v/>
      </c>
      <c r="O52" s="226" t="str">
        <f>IF(COUNTIF(mc!$B$3:$B$75,C52)&gt;0, "MC","")</f>
        <v/>
      </c>
      <c r="P52" s="226" t="str">
        <f>IF(COUNTIF(참수리!$B$3:$B$79,C52)&gt;0, "참수리","")</f>
        <v/>
      </c>
      <c r="Q52" s="211" t="str">
        <f t="shared" si="3"/>
        <v>과락</v>
      </c>
      <c r="R52" s="186" t="str">
        <f>IFERROR(VLOOKUP(C55,체력테스트!$B$3:$O$100,14,FALSE),"")</f>
        <v/>
      </c>
      <c r="S52" s="175" t="str">
        <f>IFERROR(R52+K55,"")</f>
        <v/>
      </c>
      <c r="T52">
        <v>16</v>
      </c>
      <c r="V52" s="117"/>
    </row>
    <row r="53" spans="2:22" ht="39" customHeight="1">
      <c r="B53" s="204" t="s">
        <v>462</v>
      </c>
      <c r="C53" s="204" t="s">
        <v>466</v>
      </c>
      <c r="D53" s="204" t="s">
        <v>212</v>
      </c>
      <c r="E53" s="210" t="s">
        <v>226</v>
      </c>
      <c r="F53" s="219">
        <v>55</v>
      </c>
      <c r="G53" s="219">
        <v>55</v>
      </c>
      <c r="H53" s="219">
        <v>48.416484832763672</v>
      </c>
      <c r="I53" s="219">
        <v>35.255199432373047</v>
      </c>
      <c r="J53" s="219">
        <v>38.810432434082031</v>
      </c>
      <c r="K53" s="216">
        <v>232.48211669921875</v>
      </c>
      <c r="L53" s="217">
        <v>46.496421813964844</v>
      </c>
      <c r="M53" s="218">
        <v>47</v>
      </c>
      <c r="N53" s="213" t="str">
        <f t="shared" si="2"/>
        <v/>
      </c>
      <c r="O53" s="226" t="str">
        <f>IF(COUNTIF(mc!$B$3:$B$75,C53)&gt;0, "MC","")</f>
        <v/>
      </c>
      <c r="P53" s="244" t="s">
        <v>276</v>
      </c>
      <c r="Q53" s="211" t="str">
        <f t="shared" si="3"/>
        <v>과락</v>
      </c>
      <c r="R53" s="186" t="str">
        <f>IFERROR(VLOOKUP(C55,체력테스트!$B$3:$O$100,14,FALSE),"")</f>
        <v/>
      </c>
      <c r="S53" s="175" t="str">
        <f>IFERROR(R53+K55,"")</f>
        <v/>
      </c>
      <c r="T53">
        <v>8</v>
      </c>
      <c r="V53" s="117"/>
    </row>
    <row r="54" spans="2:22" ht="39" customHeight="1">
      <c r="B54" s="204" t="s">
        <v>485</v>
      </c>
      <c r="C54" s="204" t="s">
        <v>522</v>
      </c>
      <c r="D54" s="204" t="s">
        <v>212</v>
      </c>
      <c r="E54" s="210" t="s">
        <v>225</v>
      </c>
      <c r="F54" s="210">
        <v>30</v>
      </c>
      <c r="G54" s="210">
        <v>45</v>
      </c>
      <c r="H54" s="210">
        <v>48.816112518310547</v>
      </c>
      <c r="I54" s="210">
        <v>56.831745147705078</v>
      </c>
      <c r="J54" s="210">
        <v>50.901721954345703</v>
      </c>
      <c r="K54" s="216">
        <v>231.54957580566406</v>
      </c>
      <c r="L54" s="217">
        <v>46.309917449951172</v>
      </c>
      <c r="M54" s="218">
        <v>48</v>
      </c>
      <c r="N54" s="213" t="str">
        <f t="shared" si="2"/>
        <v/>
      </c>
      <c r="O54" s="226"/>
      <c r="P54" s="226" t="str">
        <f>IF(COUNTIF(참수리!$B$3:$B$79,C54)&gt;0, "참수리","")</f>
        <v/>
      </c>
      <c r="Q54" s="211" t="str">
        <f t="shared" si="3"/>
        <v>과락</v>
      </c>
      <c r="R54" s="186"/>
      <c r="S54" s="175"/>
      <c r="V54" s="117"/>
    </row>
    <row r="55" spans="2:22" ht="39" customHeight="1">
      <c r="B55" s="204" t="s">
        <v>479</v>
      </c>
      <c r="C55" s="204" t="s">
        <v>516</v>
      </c>
      <c r="D55" s="204" t="s">
        <v>212</v>
      </c>
      <c r="E55" s="210" t="s">
        <v>226</v>
      </c>
      <c r="F55" s="219">
        <v>55</v>
      </c>
      <c r="G55" s="219">
        <v>65</v>
      </c>
      <c r="H55" s="219">
        <v>28.780876159667969</v>
      </c>
      <c r="I55" s="219">
        <v>37.515350341796875</v>
      </c>
      <c r="J55" s="219">
        <v>43.646949768066406</v>
      </c>
      <c r="K55" s="216">
        <v>229.94317626953125</v>
      </c>
      <c r="L55" s="217">
        <v>45.988636016845703</v>
      </c>
      <c r="M55" s="218">
        <v>49</v>
      </c>
      <c r="N55" s="213" t="str">
        <f t="shared" si="2"/>
        <v/>
      </c>
      <c r="O55" s="226"/>
      <c r="P55" s="226" t="str">
        <f>IF(COUNTIF(참수리!$B$3:$B$79,C55)&gt;0, "참수리","")</f>
        <v/>
      </c>
      <c r="Q55" s="211" t="str">
        <f t="shared" si="3"/>
        <v>과락</v>
      </c>
      <c r="R55" s="186"/>
      <c r="S55" s="175"/>
      <c r="V55" s="117"/>
    </row>
    <row r="56" spans="2:22" ht="39" customHeight="1">
      <c r="B56" s="204" t="s">
        <v>495</v>
      </c>
      <c r="C56" s="204" t="s">
        <v>531</v>
      </c>
      <c r="D56" s="204" t="s">
        <v>212</v>
      </c>
      <c r="E56" s="210" t="s">
        <v>226</v>
      </c>
      <c r="F56" s="219">
        <v>55</v>
      </c>
      <c r="G56" s="219">
        <v>55</v>
      </c>
      <c r="H56" s="219">
        <v>42.035655975341797</v>
      </c>
      <c r="I56" s="219">
        <v>40.001224517822266</v>
      </c>
      <c r="J56" s="219">
        <v>36.392173767089844</v>
      </c>
      <c r="K56" s="216">
        <v>228.42904663085937</v>
      </c>
      <c r="L56" s="217">
        <v>45.685810089111328</v>
      </c>
      <c r="M56" s="218">
        <v>50</v>
      </c>
      <c r="N56" s="213" t="str">
        <f t="shared" si="2"/>
        <v/>
      </c>
      <c r="O56" s="226"/>
      <c r="P56" s="244" t="s">
        <v>276</v>
      </c>
      <c r="Q56" s="211" t="str">
        <f t="shared" si="3"/>
        <v>과락</v>
      </c>
      <c r="R56" s="186" t="str">
        <f>IFERROR(VLOOKUP(C59,체력테스트!$B$3:$O$100,14,FALSE),"")</f>
        <v/>
      </c>
      <c r="S56" s="175" t="str">
        <f>IFERROR(R56+K59,"")</f>
        <v/>
      </c>
      <c r="T56">
        <v>20</v>
      </c>
      <c r="V56" s="117"/>
    </row>
    <row r="57" spans="2:22" ht="39" customHeight="1">
      <c r="B57" s="204" t="s">
        <v>474</v>
      </c>
      <c r="C57" s="204" t="s">
        <v>514</v>
      </c>
      <c r="D57" s="204" t="s">
        <v>222</v>
      </c>
      <c r="E57" s="210" t="s">
        <v>225</v>
      </c>
      <c r="F57" s="210">
        <v>45</v>
      </c>
      <c r="G57" s="210">
        <v>40</v>
      </c>
      <c r="H57" s="210">
        <v>40.001224517822266</v>
      </c>
      <c r="I57" s="210">
        <v>44.295806884765625</v>
      </c>
      <c r="J57" s="210">
        <v>50.901721954345703</v>
      </c>
      <c r="K57" s="216">
        <v>220.19876098632812</v>
      </c>
      <c r="L57" s="217">
        <v>44.039749145507813</v>
      </c>
      <c r="M57" s="218">
        <v>51</v>
      </c>
      <c r="N57" s="213" t="str">
        <f t="shared" si="2"/>
        <v/>
      </c>
      <c r="O57" s="226" t="str">
        <f>IF(COUNTIF(mc!$B$3:$B$75,C57)&gt;0, "MC","")</f>
        <v/>
      </c>
      <c r="P57" s="226" t="str">
        <f>IF(COUNTIF(참수리!$B$3:$B$79,C57)&gt;0, "참수리","")</f>
        <v/>
      </c>
      <c r="Q57" s="211" t="str">
        <f t="shared" si="3"/>
        <v/>
      </c>
      <c r="R57" s="186"/>
      <c r="S57" s="175"/>
      <c r="T57">
        <v>23</v>
      </c>
      <c r="V57" s="117"/>
    </row>
    <row r="58" spans="2:22" ht="39" customHeight="1">
      <c r="B58" s="204" t="s">
        <v>450</v>
      </c>
      <c r="C58" s="204" t="s">
        <v>454</v>
      </c>
      <c r="D58" s="204" t="s">
        <v>212</v>
      </c>
      <c r="E58" s="210" t="s">
        <v>225</v>
      </c>
      <c r="F58" s="210">
        <v>40</v>
      </c>
      <c r="G58" s="210">
        <v>55</v>
      </c>
      <c r="H58" s="210">
        <v>37.515350341796875</v>
      </c>
      <c r="I58" s="210">
        <v>45.611396789550781</v>
      </c>
      <c r="J58" s="210">
        <v>41.228691101074219</v>
      </c>
      <c r="K58" s="216">
        <v>219.35543823242187</v>
      </c>
      <c r="L58" s="217">
        <v>43.871086120605469</v>
      </c>
      <c r="M58" s="218">
        <v>52</v>
      </c>
      <c r="N58" s="213" t="str">
        <f t="shared" si="2"/>
        <v/>
      </c>
      <c r="O58" s="226"/>
      <c r="P58" s="226"/>
      <c r="Q58" s="211" t="str">
        <f t="shared" si="3"/>
        <v>과락</v>
      </c>
      <c r="R58" s="186"/>
      <c r="S58" s="175"/>
      <c r="V58" s="117"/>
    </row>
    <row r="59" spans="2:22" ht="39" customHeight="1">
      <c r="B59" s="204" t="s">
        <v>483</v>
      </c>
      <c r="C59" s="204" t="s">
        <v>520</v>
      </c>
      <c r="D59" s="204" t="s">
        <v>212</v>
      </c>
      <c r="E59" s="210" t="s">
        <v>226</v>
      </c>
      <c r="F59" s="210">
        <v>50</v>
      </c>
      <c r="G59" s="210">
        <v>45</v>
      </c>
      <c r="H59" s="210">
        <v>42.806308746337891</v>
      </c>
      <c r="I59" s="210">
        <v>38.810432434082031</v>
      </c>
      <c r="J59" s="210">
        <v>37.515350341796875</v>
      </c>
      <c r="K59" s="239">
        <v>214.13209533691406</v>
      </c>
      <c r="L59" s="220">
        <v>42.826419830322266</v>
      </c>
      <c r="M59" s="218">
        <v>53</v>
      </c>
      <c r="N59" s="213" t="str">
        <f t="shared" si="2"/>
        <v/>
      </c>
      <c r="O59" s="226" t="str">
        <f>IF(COUNTIF(mc!$B$3:$B$75,C59)&gt;0, "MC","")</f>
        <v/>
      </c>
      <c r="P59" s="226" t="str">
        <f>IF(COUNTIF(참수리!$B$3:$B$79,C59)&gt;0, "참수리","")</f>
        <v/>
      </c>
      <c r="Q59" s="211" t="str">
        <f t="shared" si="3"/>
        <v>과락</v>
      </c>
      <c r="R59" s="186"/>
      <c r="S59" s="175"/>
      <c r="V59" s="117"/>
    </row>
    <row r="60" spans="2:22" ht="39" customHeight="1">
      <c r="B60" s="204" t="s">
        <v>500</v>
      </c>
      <c r="C60" s="204" t="s">
        <v>536</v>
      </c>
      <c r="D60" s="204" t="s">
        <v>222</v>
      </c>
      <c r="E60" s="210" t="s">
        <v>226</v>
      </c>
      <c r="F60" s="219">
        <v>50</v>
      </c>
      <c r="G60" s="219">
        <v>40</v>
      </c>
      <c r="H60" s="219">
        <v>45.611396789550781</v>
      </c>
      <c r="I60" s="219">
        <v>37.515350341796875</v>
      </c>
      <c r="J60" s="219">
        <v>38.810432434082031</v>
      </c>
      <c r="K60" s="216">
        <v>211.93717956542969</v>
      </c>
      <c r="L60" s="217">
        <v>42.387435913085938</v>
      </c>
      <c r="M60" s="218">
        <v>54</v>
      </c>
      <c r="N60" s="213" t="str">
        <f t="shared" si="2"/>
        <v/>
      </c>
      <c r="O60" s="226" t="str">
        <f>IF(COUNTIF(mc!$B$3:$B$75,C60)&gt;0, "MC","")</f>
        <v/>
      </c>
      <c r="P60" s="244" t="s">
        <v>276</v>
      </c>
      <c r="Q60" s="211" t="str">
        <f t="shared" si="3"/>
        <v>과락</v>
      </c>
      <c r="R60" s="186"/>
      <c r="S60" s="175"/>
      <c r="T60">
        <v>55</v>
      </c>
      <c r="V60" s="117"/>
    </row>
    <row r="61" spans="2:22" ht="39" customHeight="1">
      <c r="B61" s="204" t="s">
        <v>491</v>
      </c>
      <c r="C61" s="204" t="s">
        <v>527</v>
      </c>
      <c r="D61" s="204" t="s">
        <v>222</v>
      </c>
      <c r="E61" s="210" t="s">
        <v>226</v>
      </c>
      <c r="F61" s="210">
        <v>40</v>
      </c>
      <c r="G61" s="210">
        <v>60</v>
      </c>
      <c r="H61" s="210">
        <v>42.806308746337891</v>
      </c>
      <c r="I61" s="210">
        <v>32.995048522949219</v>
      </c>
      <c r="J61" s="210">
        <v>31.555656433105469</v>
      </c>
      <c r="K61" s="216">
        <v>207.35700988769531</v>
      </c>
      <c r="L61" s="217">
        <v>41.471401214599609</v>
      </c>
      <c r="M61" s="218">
        <v>55</v>
      </c>
      <c r="N61" s="213" t="str">
        <f t="shared" si="2"/>
        <v/>
      </c>
      <c r="O61" s="226"/>
      <c r="P61" s="226" t="str">
        <f>IF(COUNTIF(참수리!$B$3:$B$79,C61)&gt;0, "참수리","")</f>
        <v/>
      </c>
      <c r="Q61" s="211" t="str">
        <f t="shared" si="3"/>
        <v>과락</v>
      </c>
      <c r="R61" s="186"/>
      <c r="S61" s="175"/>
      <c r="V61" s="117"/>
    </row>
    <row r="62" spans="2:22" ht="39" customHeight="1">
      <c r="B62" s="204" t="s">
        <v>447</v>
      </c>
      <c r="C62" s="204" t="s">
        <v>451</v>
      </c>
      <c r="D62" s="204" t="s">
        <v>212</v>
      </c>
      <c r="E62" s="210" t="s">
        <v>225</v>
      </c>
      <c r="F62" s="210">
        <v>40</v>
      </c>
      <c r="G62" s="210">
        <v>45</v>
      </c>
      <c r="H62" s="210">
        <v>34.391048431396484</v>
      </c>
      <c r="I62" s="210">
        <v>32.995048522949219</v>
      </c>
      <c r="J62" s="210">
        <v>43.646949768066406</v>
      </c>
      <c r="K62" s="239">
        <v>196.03305053710937</v>
      </c>
      <c r="L62" s="220">
        <v>39.206607818603516</v>
      </c>
      <c r="M62" s="218">
        <v>56</v>
      </c>
      <c r="N62" s="213" t="str">
        <f t="shared" si="2"/>
        <v/>
      </c>
      <c r="O62" s="226" t="str">
        <f>IF(COUNTIF(mc!$B$3:$B$75,C62)&gt;0, "MC","")</f>
        <v/>
      </c>
      <c r="P62" s="226" t="str">
        <f>IF(COUNTIF(참수리!$B$3:$B$79,C62)&gt;0, "참수리","")</f>
        <v/>
      </c>
      <c r="Q62" s="211" t="str">
        <f t="shared" si="3"/>
        <v>과락</v>
      </c>
      <c r="R62" s="186"/>
      <c r="S62" s="175"/>
      <c r="T62">
        <v>26</v>
      </c>
      <c r="V62" s="117"/>
    </row>
    <row r="63" spans="2:22" ht="39" customHeight="1">
      <c r="B63" s="204" t="s">
        <v>455</v>
      </c>
      <c r="C63" s="204" t="s">
        <v>470</v>
      </c>
      <c r="D63" s="204" t="s">
        <v>212</v>
      </c>
      <c r="E63" s="210" t="s">
        <v>225</v>
      </c>
      <c r="F63" s="210">
        <v>20</v>
      </c>
      <c r="G63" s="210">
        <v>60</v>
      </c>
      <c r="H63" s="210">
        <v>34.391048431396484</v>
      </c>
      <c r="I63" s="210">
        <v>37.515350341796875</v>
      </c>
      <c r="J63" s="210">
        <v>36.392173767089844</v>
      </c>
      <c r="K63" s="216">
        <v>188.29856872558594</v>
      </c>
      <c r="L63" s="217">
        <v>37.659713745117188</v>
      </c>
      <c r="M63" s="218">
        <v>57</v>
      </c>
      <c r="N63" s="213" t="str">
        <f t="shared" si="2"/>
        <v/>
      </c>
      <c r="O63" s="226"/>
      <c r="P63" s="226" t="str">
        <f>IF(COUNTIF(참수리!$B$3:$B$79,C63)&gt;0, "참수리","")</f>
        <v/>
      </c>
      <c r="Q63" s="211" t="str">
        <f t="shared" si="3"/>
        <v>과락</v>
      </c>
      <c r="R63" s="186"/>
      <c r="S63" s="175"/>
      <c r="T63">
        <v>24</v>
      </c>
      <c r="V63" s="117"/>
    </row>
    <row r="64" spans="2:22" ht="39" customHeight="1">
      <c r="B64" s="204" t="s">
        <v>505</v>
      </c>
      <c r="C64" s="204" t="s">
        <v>541</v>
      </c>
      <c r="D64" s="204" t="s">
        <v>212</v>
      </c>
      <c r="E64" s="210" t="s">
        <v>226</v>
      </c>
      <c r="F64" s="210">
        <v>30</v>
      </c>
      <c r="G64" s="210">
        <v>35</v>
      </c>
      <c r="H64" s="210">
        <v>42.806308746337891</v>
      </c>
      <c r="I64" s="210">
        <v>37.515350341796875</v>
      </c>
      <c r="J64" s="210">
        <v>39.089103698730469</v>
      </c>
      <c r="K64" s="216">
        <v>184.4107666015625</v>
      </c>
      <c r="L64" s="217">
        <v>36.882152557373047</v>
      </c>
      <c r="M64" s="218">
        <v>58</v>
      </c>
      <c r="N64" s="213" t="str">
        <f t="shared" si="2"/>
        <v/>
      </c>
      <c r="O64" s="226" t="str">
        <f>IF(COUNTIF(mc!$B$3:$B$75,C64)&gt;0, "MC","")</f>
        <v/>
      </c>
      <c r="P64" s="226" t="str">
        <f>IF(COUNTIF(참수리!$B$3:$B$79,C64)&gt;0, "참수리","")</f>
        <v/>
      </c>
      <c r="Q64" s="211" t="str">
        <f t="shared" si="3"/>
        <v>과락</v>
      </c>
      <c r="R64" s="186" t="str">
        <f>IFERROR(VLOOKUP(C66,체력테스트!$B$3:$O$100,14,FALSE),"")</f>
        <v/>
      </c>
      <c r="S64" s="175" t="str">
        <f>IFERROR(R64+K66,"")</f>
        <v/>
      </c>
      <c r="T64">
        <v>13</v>
      </c>
      <c r="V64" s="117"/>
    </row>
    <row r="65" spans="2:22" ht="39" customHeight="1">
      <c r="B65" s="204" t="s">
        <v>460</v>
      </c>
      <c r="C65" s="204" t="s">
        <v>464</v>
      </c>
      <c r="D65" s="204" t="s">
        <v>212</v>
      </c>
      <c r="E65" s="210" t="s">
        <v>225</v>
      </c>
      <c r="F65" s="219">
        <v>60</v>
      </c>
      <c r="G65" s="219">
        <v>25</v>
      </c>
      <c r="H65" s="219">
        <v>37.196136474609375</v>
      </c>
      <c r="I65" s="219">
        <v>32.995048522949219</v>
      </c>
      <c r="J65" s="219">
        <v>29.137399673461914</v>
      </c>
      <c r="K65" s="216">
        <v>184.32858276367187</v>
      </c>
      <c r="L65" s="217">
        <v>36.865715026855469</v>
      </c>
      <c r="M65" s="218">
        <v>59</v>
      </c>
      <c r="N65" s="213" t="str">
        <f t="shared" si="2"/>
        <v/>
      </c>
      <c r="O65" s="226" t="str">
        <f>IF(COUNTIF(mc!$B$3:$B$75,C65)&gt;0, "MC","")</f>
        <v/>
      </c>
      <c r="P65" s="226" t="str">
        <f>IF(COUNTIF(참수리!$B$3:$B$79,C65)&gt;0, "참수리","")</f>
        <v/>
      </c>
      <c r="Q65" s="211" t="str">
        <f t="shared" si="3"/>
        <v>과락</v>
      </c>
      <c r="R65" s="186"/>
      <c r="S65" s="175"/>
      <c r="T65">
        <v>22</v>
      </c>
      <c r="V65" s="117"/>
    </row>
    <row r="66" spans="2:22" ht="39" customHeight="1">
      <c r="B66" s="204" t="s">
        <v>481</v>
      </c>
      <c r="C66" s="204" t="s">
        <v>518</v>
      </c>
      <c r="D66" s="204" t="s">
        <v>222</v>
      </c>
      <c r="E66" s="210" t="s">
        <v>226</v>
      </c>
      <c r="F66" s="219">
        <v>45</v>
      </c>
      <c r="G66" s="219">
        <v>25</v>
      </c>
      <c r="H66" s="219">
        <v>34.391048431396484</v>
      </c>
      <c r="I66" s="219">
        <v>42.035655975341797</v>
      </c>
      <c r="J66" s="219">
        <v>33.973915100097656</v>
      </c>
      <c r="K66" s="216">
        <v>180.40061950683594</v>
      </c>
      <c r="L66" s="217">
        <v>36.080123901367187</v>
      </c>
      <c r="M66" s="218">
        <v>60</v>
      </c>
      <c r="N66" s="213" t="str">
        <f t="shared" si="2"/>
        <v/>
      </c>
      <c r="O66" s="226"/>
      <c r="P66" s="226" t="str">
        <f>IF(COUNTIF(참수리!$B$3:$B$79,C66)&gt;0, "참수리","")</f>
        <v/>
      </c>
      <c r="Q66" s="211" t="str">
        <f t="shared" si="3"/>
        <v>과락</v>
      </c>
      <c r="R66" s="186"/>
      <c r="S66" s="175"/>
      <c r="T66">
        <v>29</v>
      </c>
      <c r="V66" s="117"/>
    </row>
    <row r="67" spans="2:22" ht="39" customHeight="1">
      <c r="B67" s="204" t="s">
        <v>494</v>
      </c>
      <c r="C67" s="204" t="s">
        <v>530</v>
      </c>
      <c r="D67" s="204" t="s">
        <v>212</v>
      </c>
      <c r="E67" s="210" t="s">
        <v>225</v>
      </c>
      <c r="F67" s="210">
        <v>70</v>
      </c>
      <c r="G67" s="210">
        <v>15</v>
      </c>
      <c r="H67" s="210">
        <v>23.954441070556641</v>
      </c>
      <c r="I67" s="210">
        <v>40.001224517822266</v>
      </c>
      <c r="J67" s="210">
        <v>29.137399673461914</v>
      </c>
      <c r="K67" s="216">
        <v>178.09306335449219</v>
      </c>
      <c r="L67" s="217">
        <v>35.618614196777344</v>
      </c>
      <c r="M67" s="218">
        <v>61</v>
      </c>
      <c r="N67" s="213" t="str">
        <f t="shared" si="2"/>
        <v/>
      </c>
      <c r="O67" s="226"/>
      <c r="P67" s="226" t="str">
        <f>IF(COUNTIF(참수리!$B$3:$B$79,C67)&gt;0, "참수리","")</f>
        <v/>
      </c>
      <c r="Q67" s="211" t="str">
        <f t="shared" si="3"/>
        <v>과락</v>
      </c>
      <c r="R67" s="186"/>
      <c r="S67" s="175"/>
      <c r="T67">
        <v>51</v>
      </c>
      <c r="V67" s="117"/>
    </row>
    <row r="68" spans="2:22" ht="39" customHeight="1">
      <c r="B68" s="204" t="s">
        <v>506</v>
      </c>
      <c r="C68" s="204" t="s">
        <v>542</v>
      </c>
      <c r="D68" s="204" t="s">
        <v>212</v>
      </c>
      <c r="E68" s="210" t="s">
        <v>225</v>
      </c>
      <c r="F68" s="219">
        <v>46.065208435058594</v>
      </c>
      <c r="G68" s="219">
        <v>10</v>
      </c>
      <c r="H68" s="219">
        <v>30</v>
      </c>
      <c r="I68" s="219">
        <v>34.391048431396484</v>
      </c>
      <c r="J68" s="219">
        <v>37.515350341796875</v>
      </c>
      <c r="K68" s="216">
        <v>157.97160339355469</v>
      </c>
      <c r="L68" s="217">
        <v>31.594322204589844</v>
      </c>
      <c r="M68" s="218">
        <v>62</v>
      </c>
      <c r="N68" s="213" t="str">
        <f t="shared" si="2"/>
        <v/>
      </c>
      <c r="O68" s="226" t="str">
        <f>IF(COUNTIF(mc!$B$3:$B$75,C68)&gt;0, "MC","")</f>
        <v/>
      </c>
      <c r="P68" s="226" t="str">
        <f>IF(COUNTIF(참수리!$B$3:$B$79,C68)&gt;0, "참수리","")</f>
        <v/>
      </c>
      <c r="Q68" s="211" t="str">
        <f t="shared" si="3"/>
        <v>과락</v>
      </c>
      <c r="R68" s="186"/>
      <c r="S68" s="175"/>
      <c r="T68">
        <v>34</v>
      </c>
      <c r="V68" s="117"/>
    </row>
    <row r="69" spans="2:22" ht="39" customHeight="1">
      <c r="B69" s="204" t="s">
        <v>498</v>
      </c>
      <c r="C69" s="204" t="s">
        <v>534</v>
      </c>
      <c r="D69" s="204" t="s">
        <v>212</v>
      </c>
      <c r="E69" s="210" t="s">
        <v>226</v>
      </c>
      <c r="F69" s="210">
        <v>40</v>
      </c>
      <c r="G69" s="210">
        <v>20</v>
      </c>
      <c r="H69" s="210">
        <v>25.975790023803711</v>
      </c>
      <c r="I69" s="210">
        <v>35.255199432373047</v>
      </c>
      <c r="J69" s="210">
        <v>33.973915100097656</v>
      </c>
      <c r="K69" s="239">
        <v>155.20491027832031</v>
      </c>
      <c r="L69" s="220">
        <v>31.040981292724609</v>
      </c>
      <c r="M69" s="218">
        <v>63</v>
      </c>
      <c r="N69" s="213" t="str">
        <f t="shared" si="2"/>
        <v/>
      </c>
      <c r="O69" s="226" t="str">
        <f>IF(COUNTIF(mc!$B$3:$B$75,C69)&gt;0, "MC","")</f>
        <v/>
      </c>
      <c r="P69" s="226" t="str">
        <f>IF(COUNTIF(참수리!$B$3:$B$79,C69)&gt;0, "참수리","")</f>
        <v/>
      </c>
      <c r="Q69" s="211" t="str">
        <f t="shared" si="3"/>
        <v>과락</v>
      </c>
      <c r="R69" s="186" t="str">
        <f>IFERROR(VLOOKUP(C72,체력테스트!$B$3:$O$100,14,FALSE),"")</f>
        <v/>
      </c>
      <c r="S69" s="175" t="str">
        <f>IFERROR(R69+K72,"")</f>
        <v/>
      </c>
      <c r="T69">
        <v>17</v>
      </c>
      <c r="V69" s="117"/>
    </row>
    <row r="70" spans="2:22" ht="39" hidden="1" customHeight="1">
      <c r="B70" s="204"/>
      <c r="C70" s="204"/>
      <c r="D70" s="204"/>
      <c r="E70" s="210"/>
      <c r="F70" s="219"/>
      <c r="G70" s="219"/>
      <c r="H70" s="219"/>
      <c r="I70" s="219"/>
      <c r="J70" s="219"/>
      <c r="K70" s="216"/>
      <c r="L70" s="217"/>
      <c r="M70" s="218"/>
      <c r="N70" s="213" t="str">
        <f>IF(MIN(M70)&lt;$U$4,"등록가능","")</f>
        <v>등록가능</v>
      </c>
      <c r="O70" s="226" t="str">
        <f>IF(COUNTIF(mc!$B$3:$B$75,C70)&gt;0, "MC","")</f>
        <v/>
      </c>
      <c r="P70" s="226" t="str">
        <f>IF(COUNTIF(참수리!$B$3:$B$79,C70)&gt;0, "참수리","")</f>
        <v/>
      </c>
      <c r="Q70" s="211" t="str">
        <f t="shared" si="3"/>
        <v>과락</v>
      </c>
      <c r="R70" s="186"/>
      <c r="S70" s="175"/>
      <c r="T70">
        <v>33</v>
      </c>
      <c r="V70" s="117"/>
    </row>
    <row r="71" spans="2:22" ht="39" hidden="1" customHeight="1">
      <c r="B71" s="204"/>
      <c r="C71" s="204"/>
      <c r="D71" s="204"/>
      <c r="E71" s="210"/>
      <c r="F71" s="210"/>
      <c r="G71" s="210"/>
      <c r="H71" s="210"/>
      <c r="I71" s="210"/>
      <c r="J71" s="210"/>
      <c r="K71" s="216"/>
      <c r="L71" s="217"/>
      <c r="M71" s="218"/>
      <c r="N71" s="213"/>
      <c r="O71" s="226"/>
      <c r="P71" s="226"/>
      <c r="Q71" s="211"/>
      <c r="R71" s="186"/>
      <c r="S71" s="175"/>
      <c r="T71">
        <v>49</v>
      </c>
      <c r="V71" s="117"/>
    </row>
    <row r="72" spans="2:22" ht="39" hidden="1" customHeight="1">
      <c r="B72" s="204"/>
      <c r="C72" s="204"/>
      <c r="D72" s="204"/>
      <c r="E72" s="210"/>
      <c r="F72" s="219"/>
      <c r="G72" s="219"/>
      <c r="H72" s="219"/>
      <c r="I72" s="219"/>
      <c r="J72" s="219"/>
      <c r="K72" s="216"/>
      <c r="L72" s="217"/>
      <c r="M72" s="218"/>
      <c r="N72" s="213"/>
      <c r="O72" s="226"/>
      <c r="P72" s="244"/>
      <c r="Q72" s="211"/>
      <c r="R72" s="186"/>
      <c r="S72" s="175"/>
      <c r="V72" s="117"/>
    </row>
    <row r="73" spans="2:22" ht="39" hidden="1" customHeight="1">
      <c r="B73" s="204"/>
      <c r="C73" s="204"/>
      <c r="D73" s="204"/>
      <c r="E73" s="210"/>
      <c r="F73" s="219"/>
      <c r="G73" s="219"/>
      <c r="H73" s="219"/>
      <c r="I73" s="219"/>
      <c r="J73" s="219"/>
      <c r="K73" s="216"/>
      <c r="L73" s="217"/>
      <c r="M73" s="218"/>
      <c r="N73" s="213"/>
      <c r="O73" s="226"/>
      <c r="P73" s="226"/>
      <c r="Q73" s="211"/>
      <c r="R73" s="186" t="str">
        <f>IFERROR(VLOOKUP(C73,체력테스트!$B$3:$O$100,14,FALSE),"")</f>
        <v/>
      </c>
      <c r="S73" s="175" t="str">
        <f>IFERROR(R73+K73,"")</f>
        <v/>
      </c>
      <c r="T73">
        <v>1</v>
      </c>
      <c r="V73" s="117"/>
    </row>
    <row r="74" spans="2:22" ht="39" hidden="1" customHeight="1">
      <c r="B74" s="204"/>
      <c r="C74" s="204"/>
      <c r="D74" s="204"/>
      <c r="E74" s="210"/>
      <c r="F74" s="219"/>
      <c r="G74" s="219"/>
      <c r="H74" s="219"/>
      <c r="I74" s="219"/>
      <c r="J74" s="219"/>
      <c r="K74" s="216"/>
      <c r="L74" s="217"/>
      <c r="M74" s="218"/>
      <c r="N74" s="213"/>
      <c r="O74" s="226"/>
      <c r="P74" s="244"/>
      <c r="Q74" s="211"/>
      <c r="R74" s="186"/>
      <c r="S74" s="175"/>
      <c r="V74" s="117"/>
    </row>
    <row r="75" spans="2:22" ht="39" hidden="1" customHeight="1">
      <c r="B75" s="204"/>
      <c r="C75" s="204"/>
      <c r="D75" s="204"/>
      <c r="E75" s="210"/>
      <c r="F75" s="219"/>
      <c r="G75" s="219"/>
      <c r="H75" s="219"/>
      <c r="I75" s="219"/>
      <c r="J75" s="219"/>
      <c r="K75" s="216"/>
      <c r="L75" s="217"/>
      <c r="M75" s="218"/>
      <c r="N75" s="213"/>
      <c r="O75" s="226"/>
      <c r="P75" s="249"/>
      <c r="Q75" s="211"/>
      <c r="R75" s="186"/>
      <c r="S75" s="175"/>
      <c r="T75">
        <v>61</v>
      </c>
      <c r="V75" s="117"/>
    </row>
    <row r="76" spans="2:22" ht="39" hidden="1" customHeight="1">
      <c r="B76" s="204"/>
      <c r="C76" s="204"/>
      <c r="D76" s="204"/>
      <c r="E76" s="210"/>
      <c r="F76" s="210"/>
      <c r="G76" s="210"/>
      <c r="H76" s="210"/>
      <c r="I76" s="210"/>
      <c r="J76" s="210"/>
      <c r="K76" s="216"/>
      <c r="L76" s="217"/>
      <c r="M76" s="218"/>
      <c r="N76" s="213"/>
      <c r="O76" s="226"/>
      <c r="P76" s="226"/>
      <c r="Q76" s="211"/>
      <c r="R76" s="186"/>
      <c r="S76" s="175"/>
      <c r="T76">
        <v>28</v>
      </c>
      <c r="V76" s="117"/>
    </row>
    <row r="77" spans="2:22" ht="39" hidden="1" customHeight="1">
      <c r="B77" s="204"/>
      <c r="C77" s="204"/>
      <c r="D77" s="204"/>
      <c r="E77" s="210"/>
      <c r="F77" s="210"/>
      <c r="G77" s="210"/>
      <c r="H77" s="210"/>
      <c r="I77" s="210"/>
      <c r="J77" s="210"/>
      <c r="K77" s="216"/>
      <c r="L77" s="217"/>
      <c r="M77" s="218"/>
      <c r="N77" s="213"/>
      <c r="O77" s="226"/>
      <c r="P77" s="249"/>
      <c r="Q77" s="211"/>
      <c r="R77" s="186"/>
      <c r="S77" s="175"/>
      <c r="V77" s="117"/>
    </row>
    <row r="78" spans="2:22" ht="39" hidden="1" customHeight="1">
      <c r="B78" s="204"/>
      <c r="C78" s="204"/>
      <c r="D78" s="204"/>
      <c r="E78" s="210"/>
      <c r="F78" s="219"/>
      <c r="G78" s="219"/>
      <c r="H78" s="219"/>
      <c r="I78" s="219"/>
      <c r="J78" s="219"/>
      <c r="K78" s="216"/>
      <c r="L78" s="217"/>
      <c r="M78" s="218"/>
      <c r="N78" s="213"/>
      <c r="O78" s="226"/>
      <c r="P78" s="226"/>
      <c r="Q78" s="211"/>
      <c r="R78" s="186"/>
      <c r="S78" s="175"/>
      <c r="V78" s="117"/>
    </row>
    <row r="79" spans="2:22" ht="39" hidden="1" customHeight="1">
      <c r="B79" s="204"/>
      <c r="C79" s="204"/>
      <c r="D79" s="204"/>
      <c r="E79" s="210"/>
      <c r="F79" s="219"/>
      <c r="G79" s="219"/>
      <c r="H79" s="219"/>
      <c r="I79" s="219"/>
      <c r="J79" s="219"/>
      <c r="K79" s="216"/>
      <c r="L79" s="217"/>
      <c r="M79" s="218"/>
      <c r="N79" s="213"/>
      <c r="O79" s="226"/>
      <c r="P79" s="226"/>
      <c r="Q79" s="211"/>
      <c r="R79" s="186"/>
      <c r="S79" s="175"/>
      <c r="T79">
        <v>37</v>
      </c>
      <c r="V79" s="117"/>
    </row>
    <row r="80" spans="2:22" ht="39" hidden="1" customHeight="1">
      <c r="B80" s="204"/>
      <c r="C80" s="204"/>
      <c r="D80" s="204"/>
      <c r="E80" s="210"/>
      <c r="F80" s="219"/>
      <c r="G80" s="219"/>
      <c r="H80" s="219"/>
      <c r="I80" s="219"/>
      <c r="J80" s="219"/>
      <c r="K80" s="216"/>
      <c r="L80" s="217"/>
      <c r="M80" s="218"/>
      <c r="N80" s="213"/>
      <c r="O80" s="226"/>
      <c r="P80" s="244"/>
      <c r="Q80" s="211"/>
      <c r="R80" s="186"/>
      <c r="S80" s="175"/>
      <c r="T80">
        <v>58</v>
      </c>
      <c r="V80" s="117"/>
    </row>
    <row r="81" spans="2:22" ht="39" hidden="1" customHeight="1">
      <c r="B81" s="204"/>
      <c r="C81" s="204"/>
      <c r="D81" s="204"/>
      <c r="E81" s="210"/>
      <c r="F81" s="219"/>
      <c r="G81" s="219"/>
      <c r="H81" s="219"/>
      <c r="I81" s="219"/>
      <c r="J81" s="219"/>
      <c r="K81" s="216"/>
      <c r="L81" s="217"/>
      <c r="M81" s="218"/>
      <c r="N81" s="213"/>
      <c r="O81" s="226"/>
      <c r="P81" s="249"/>
      <c r="Q81" s="211"/>
      <c r="R81" s="186" t="str">
        <f>IFERROR(VLOOKUP(C83,체력테스트!$B$3:$O$100,14,FALSE),"")</f>
        <v/>
      </c>
      <c r="S81" s="175" t="str">
        <f>IFERROR(R81+K83,"")</f>
        <v/>
      </c>
      <c r="T81">
        <v>9</v>
      </c>
      <c r="V81" s="117"/>
    </row>
    <row r="82" spans="2:22" ht="39" hidden="1" customHeight="1">
      <c r="B82" s="204"/>
      <c r="C82" s="204"/>
      <c r="D82" s="204"/>
      <c r="E82" s="210"/>
      <c r="F82" s="210"/>
      <c r="G82" s="210"/>
      <c r="H82" s="210"/>
      <c r="I82" s="210"/>
      <c r="J82" s="210"/>
      <c r="K82" s="216"/>
      <c r="L82" s="217"/>
      <c r="M82" s="218"/>
      <c r="N82" s="213"/>
      <c r="O82" s="226"/>
      <c r="P82" s="226"/>
      <c r="Q82" s="211"/>
      <c r="R82" s="186"/>
      <c r="S82" s="175"/>
      <c r="T82">
        <v>56</v>
      </c>
      <c r="V82" s="117"/>
    </row>
    <row r="83" spans="2:22" ht="39" hidden="1" customHeight="1">
      <c r="B83" s="204"/>
      <c r="C83" s="204"/>
      <c r="D83" s="204"/>
      <c r="E83" s="210"/>
      <c r="F83" s="210"/>
      <c r="G83" s="210"/>
      <c r="H83" s="210"/>
      <c r="I83" s="210"/>
      <c r="J83" s="210"/>
      <c r="K83" s="216"/>
      <c r="L83" s="217"/>
      <c r="M83" s="218"/>
      <c r="N83" s="213"/>
      <c r="O83" s="226"/>
      <c r="P83" s="226"/>
      <c r="Q83" s="211"/>
      <c r="R83" s="186" t="str">
        <f>IFERROR(VLOOKUP(C85,체력테스트!$B$3:$O$100,14,FALSE),"")</f>
        <v/>
      </c>
      <c r="S83" s="175" t="str">
        <f>IFERROR(R83+K85,"")</f>
        <v/>
      </c>
      <c r="T83">
        <v>7</v>
      </c>
      <c r="V83" s="117"/>
    </row>
    <row r="84" spans="2:22" ht="39" hidden="1" customHeight="1">
      <c r="B84" s="204"/>
      <c r="C84" s="204"/>
      <c r="D84" s="204"/>
      <c r="E84" s="210"/>
      <c r="F84" s="219"/>
      <c r="G84" s="219"/>
      <c r="H84" s="219"/>
      <c r="I84" s="219"/>
      <c r="J84" s="219"/>
      <c r="K84" s="216"/>
      <c r="L84" s="217"/>
      <c r="M84" s="218"/>
      <c r="N84" s="213"/>
      <c r="O84" s="226"/>
      <c r="P84" s="249"/>
      <c r="Q84" s="211"/>
      <c r="R84" s="186"/>
      <c r="S84" s="175"/>
      <c r="T84">
        <v>39</v>
      </c>
      <c r="V84" s="117"/>
    </row>
    <row r="85" spans="2:22" ht="39" hidden="1" customHeight="1">
      <c r="B85" s="204"/>
      <c r="C85" s="204"/>
      <c r="D85" s="204"/>
      <c r="E85" s="210"/>
      <c r="F85" s="219"/>
      <c r="G85" s="219"/>
      <c r="H85" s="219"/>
      <c r="I85" s="219"/>
      <c r="J85" s="219"/>
      <c r="K85" s="216"/>
      <c r="L85" s="217"/>
      <c r="M85" s="218"/>
      <c r="N85" s="213"/>
      <c r="O85" s="226"/>
      <c r="P85" s="244"/>
      <c r="Q85" s="211"/>
      <c r="R85" s="186"/>
      <c r="S85" s="175"/>
      <c r="T85">
        <v>32</v>
      </c>
      <c r="V85" s="117"/>
    </row>
    <row r="86" spans="2:22" ht="39" hidden="1" customHeight="1">
      <c r="B86" s="204"/>
      <c r="C86" s="204"/>
      <c r="D86" s="204"/>
      <c r="E86" s="210"/>
      <c r="F86" s="210"/>
      <c r="G86" s="210"/>
      <c r="H86" s="210"/>
      <c r="I86" s="210"/>
      <c r="J86" s="210"/>
      <c r="K86" s="216"/>
      <c r="L86" s="217"/>
      <c r="M86" s="218"/>
      <c r="N86" s="213"/>
      <c r="O86" s="226"/>
      <c r="P86" s="226"/>
      <c r="Q86" s="211"/>
      <c r="R86" s="186"/>
      <c r="S86" s="175"/>
      <c r="T86">
        <v>50</v>
      </c>
      <c r="V86" s="117"/>
    </row>
    <row r="87" spans="2:22" ht="39" hidden="1" customHeight="1">
      <c r="B87" s="204"/>
      <c r="C87" s="204"/>
      <c r="D87" s="204"/>
      <c r="E87" s="210"/>
      <c r="F87" s="219"/>
      <c r="G87" s="219"/>
      <c r="H87" s="219"/>
      <c r="I87" s="219"/>
      <c r="J87" s="219"/>
      <c r="K87" s="216"/>
      <c r="L87" s="217"/>
      <c r="M87" s="218"/>
      <c r="N87" s="213"/>
      <c r="O87" s="226"/>
      <c r="P87" s="226"/>
      <c r="Q87" s="211"/>
      <c r="R87" s="186"/>
      <c r="S87" s="175"/>
      <c r="T87">
        <v>53</v>
      </c>
      <c r="V87" s="117"/>
    </row>
    <row r="88" spans="2:22" ht="39" hidden="1" customHeight="1">
      <c r="B88" s="204"/>
      <c r="C88" s="204"/>
      <c r="D88" s="204"/>
      <c r="E88" s="210"/>
      <c r="F88" s="210"/>
      <c r="G88" s="210"/>
      <c r="H88" s="210"/>
      <c r="I88" s="210"/>
      <c r="J88" s="210"/>
      <c r="K88" s="216"/>
      <c r="L88" s="217"/>
      <c r="M88" s="218"/>
      <c r="N88" s="213"/>
      <c r="O88" s="226"/>
      <c r="P88" s="226"/>
      <c r="Q88" s="211"/>
      <c r="R88" s="186"/>
      <c r="S88" s="175"/>
      <c r="T88">
        <v>44</v>
      </c>
      <c r="V88" s="117"/>
    </row>
    <row r="89" spans="2:22" ht="39" hidden="1" customHeight="1">
      <c r="B89" s="204"/>
      <c r="C89" s="204"/>
      <c r="D89" s="204"/>
      <c r="E89" s="210"/>
      <c r="F89" s="210"/>
      <c r="G89" s="210"/>
      <c r="H89" s="210"/>
      <c r="I89" s="210"/>
      <c r="J89" s="210"/>
      <c r="K89" s="239"/>
      <c r="L89" s="220"/>
      <c r="M89" s="218"/>
      <c r="N89" s="213"/>
      <c r="O89" s="226"/>
      <c r="P89" s="226"/>
      <c r="Q89" s="211"/>
      <c r="R89" s="186"/>
      <c r="S89" s="175"/>
      <c r="T89">
        <v>35</v>
      </c>
      <c r="V89" s="117"/>
    </row>
    <row r="90" spans="2:22" ht="39" customHeight="1">
      <c r="B90" s="204"/>
      <c r="C90" s="204"/>
      <c r="D90" s="204"/>
      <c r="E90" s="210"/>
      <c r="F90" s="210"/>
      <c r="G90" s="210"/>
      <c r="H90" s="210"/>
      <c r="I90" s="210"/>
      <c r="J90" s="210"/>
      <c r="K90" s="216"/>
      <c r="L90" s="217"/>
      <c r="M90" s="218"/>
      <c r="N90" s="213"/>
      <c r="O90" s="226"/>
      <c r="P90" s="226"/>
      <c r="Q90" s="211"/>
      <c r="R90" s="186"/>
      <c r="S90" s="175"/>
      <c r="V90" s="117"/>
    </row>
    <row r="91" spans="2:22" ht="39" customHeight="1">
      <c r="B91" s="204"/>
      <c r="C91" s="204"/>
      <c r="D91" s="204"/>
      <c r="E91" s="210"/>
      <c r="F91" s="210"/>
      <c r="G91" s="210"/>
      <c r="H91" s="210"/>
      <c r="I91" s="210"/>
      <c r="J91" s="210"/>
      <c r="K91" s="216"/>
      <c r="L91" s="217"/>
      <c r="M91" s="218"/>
      <c r="N91" s="213"/>
      <c r="O91" s="226"/>
      <c r="P91" s="226"/>
      <c r="Q91" s="211"/>
      <c r="R91" s="186"/>
      <c r="S91" s="175"/>
      <c r="V91" s="117"/>
    </row>
    <row r="92" spans="2:22" ht="39" customHeight="1">
      <c r="B92" s="204"/>
      <c r="C92" s="204"/>
      <c r="D92" s="204"/>
      <c r="E92" s="210"/>
      <c r="F92" s="210"/>
      <c r="G92" s="210"/>
      <c r="H92" s="210"/>
      <c r="I92" s="210"/>
      <c r="J92" s="210"/>
      <c r="K92" s="216"/>
      <c r="L92" s="217"/>
      <c r="M92" s="218"/>
      <c r="N92" s="213"/>
      <c r="O92" s="226"/>
      <c r="P92" s="226"/>
      <c r="Q92" s="211"/>
      <c r="R92" s="186"/>
      <c r="S92" s="175"/>
      <c r="V92" s="117"/>
    </row>
    <row r="93" spans="2:22" ht="39" customHeight="1">
      <c r="B93" s="204"/>
      <c r="C93" s="204"/>
      <c r="D93" s="204"/>
      <c r="E93" s="210"/>
      <c r="F93" s="210"/>
      <c r="G93" s="210"/>
      <c r="H93" s="210"/>
      <c r="I93" s="210"/>
      <c r="J93" s="210"/>
      <c r="K93" s="216"/>
      <c r="L93" s="217"/>
      <c r="M93" s="218"/>
      <c r="N93" s="213"/>
      <c r="O93" s="226"/>
      <c r="P93" s="226"/>
      <c r="Q93" s="211"/>
      <c r="R93" s="186"/>
      <c r="S93" s="175"/>
      <c r="V93" s="117"/>
    </row>
    <row r="94" spans="2:22" ht="39" customHeight="1">
      <c r="B94" s="204"/>
      <c r="C94" s="204"/>
      <c r="D94" s="204"/>
      <c r="E94" s="210"/>
      <c r="F94" s="219"/>
      <c r="G94" s="219"/>
      <c r="H94" s="219"/>
      <c r="I94" s="219"/>
      <c r="J94" s="219"/>
      <c r="K94" s="216"/>
      <c r="L94" s="217"/>
      <c r="M94" s="218"/>
      <c r="N94" s="213"/>
      <c r="O94" s="226"/>
      <c r="P94" s="226"/>
      <c r="Q94" s="211"/>
      <c r="R94" s="186"/>
      <c r="S94" s="175"/>
      <c r="V94" s="117"/>
    </row>
    <row r="95" spans="2:22" ht="39" customHeight="1">
      <c r="B95" s="204"/>
      <c r="C95" s="204"/>
      <c r="D95" s="204"/>
      <c r="E95" s="210"/>
      <c r="F95" s="219"/>
      <c r="G95" s="219"/>
      <c r="H95" s="219"/>
      <c r="I95" s="219"/>
      <c r="J95" s="219"/>
      <c r="K95" s="216"/>
      <c r="L95" s="217"/>
      <c r="M95" s="218"/>
      <c r="N95" s="213"/>
      <c r="O95" s="226"/>
      <c r="P95" s="226"/>
      <c r="Q95" s="211"/>
      <c r="R95" s="186"/>
      <c r="S95" s="175"/>
      <c r="V95" s="117"/>
    </row>
    <row r="96" spans="2:22" ht="39" customHeight="1">
      <c r="B96" s="204"/>
      <c r="C96" s="204"/>
      <c r="D96" s="204"/>
      <c r="E96" s="210"/>
      <c r="F96" s="210"/>
      <c r="G96" s="210"/>
      <c r="H96" s="210"/>
      <c r="I96" s="210"/>
      <c r="J96" s="210"/>
      <c r="K96" s="216"/>
      <c r="L96" s="217"/>
      <c r="M96" s="218"/>
      <c r="N96" s="213"/>
      <c r="O96" s="226"/>
      <c r="P96" s="226"/>
      <c r="Q96" s="211"/>
      <c r="R96" s="186"/>
      <c r="S96" s="175"/>
      <c r="V96" s="117"/>
    </row>
    <row r="97" spans="2:22" ht="39" customHeight="1">
      <c r="B97" s="204"/>
      <c r="C97" s="204"/>
      <c r="D97" s="204"/>
      <c r="E97" s="210"/>
      <c r="F97" s="219"/>
      <c r="G97" s="219"/>
      <c r="H97" s="219"/>
      <c r="I97" s="219"/>
      <c r="J97" s="219"/>
      <c r="K97" s="216"/>
      <c r="L97" s="217"/>
      <c r="M97" s="218"/>
      <c r="N97" s="213"/>
      <c r="O97" s="226"/>
      <c r="P97" s="226"/>
      <c r="Q97" s="211"/>
      <c r="R97" s="186"/>
      <c r="S97" s="175"/>
      <c r="V97" s="117"/>
    </row>
    <row r="98" spans="2:22" ht="33.75">
      <c r="B98" s="204"/>
      <c r="C98" s="204"/>
      <c r="D98" s="204"/>
      <c r="E98" s="210"/>
      <c r="F98" s="210"/>
      <c r="G98" s="210"/>
      <c r="H98" s="210"/>
      <c r="I98" s="210"/>
      <c r="J98" s="210"/>
      <c r="K98" s="216"/>
      <c r="L98" s="217"/>
      <c r="M98" s="218"/>
      <c r="N98" s="213"/>
      <c r="O98" s="226"/>
      <c r="P98" s="226"/>
      <c r="Q98" s="211"/>
      <c r="R98" s="174"/>
      <c r="S98" s="175"/>
      <c r="V98" s="117"/>
    </row>
    <row r="99" spans="2:22" ht="33.75">
      <c r="B99" s="204"/>
      <c r="C99" s="204"/>
      <c r="D99" s="204"/>
      <c r="E99" s="210"/>
      <c r="F99" s="210"/>
      <c r="G99" s="210"/>
      <c r="H99" s="210"/>
      <c r="I99" s="210"/>
      <c r="J99" s="210"/>
      <c r="K99" s="216"/>
      <c r="L99" s="217"/>
      <c r="M99" s="218"/>
      <c r="N99" s="213"/>
      <c r="O99" s="226"/>
      <c r="P99" s="226"/>
      <c r="Q99" s="211"/>
      <c r="R99" s="174"/>
      <c r="S99" s="175"/>
      <c r="V99" s="117"/>
    </row>
    <row r="100" spans="2:22" ht="33.75">
      <c r="B100" s="204"/>
      <c r="C100" s="204"/>
      <c r="D100" s="204"/>
      <c r="E100" s="210"/>
      <c r="F100" s="210"/>
      <c r="G100" s="210"/>
      <c r="H100" s="210"/>
      <c r="I100" s="210"/>
      <c r="J100" s="210"/>
      <c r="K100" s="216"/>
      <c r="L100" s="217"/>
      <c r="M100" s="218"/>
      <c r="N100" s="213"/>
      <c r="O100" s="226"/>
      <c r="P100" s="226"/>
      <c r="Q100" s="211"/>
      <c r="R100" s="174"/>
      <c r="S100" s="175"/>
      <c r="V100" s="117"/>
    </row>
    <row r="101" spans="2:22" ht="33.75">
      <c r="B101" s="204"/>
      <c r="C101" s="204"/>
      <c r="D101" s="204"/>
      <c r="E101" s="210"/>
      <c r="F101" s="219"/>
      <c r="G101" s="219"/>
      <c r="H101" s="219"/>
      <c r="I101" s="219"/>
      <c r="J101" s="219"/>
      <c r="K101" s="216"/>
      <c r="L101" s="217"/>
      <c r="M101" s="218"/>
      <c r="N101" s="213"/>
      <c r="O101" s="226"/>
      <c r="P101" s="226"/>
      <c r="Q101" s="211"/>
      <c r="R101" s="174"/>
      <c r="S101" s="175"/>
      <c r="V101" s="117"/>
    </row>
    <row r="102" spans="2:22" ht="33.75">
      <c r="B102" s="204"/>
      <c r="C102" s="204"/>
      <c r="D102" s="204"/>
      <c r="E102" s="210"/>
      <c r="F102" s="210"/>
      <c r="G102" s="210"/>
      <c r="H102" s="210"/>
      <c r="I102" s="210"/>
      <c r="J102" s="210"/>
      <c r="K102" s="216"/>
      <c r="L102" s="217"/>
      <c r="M102" s="218"/>
      <c r="N102" s="213"/>
      <c r="O102" s="226"/>
      <c r="P102" s="226"/>
      <c r="Q102" s="211"/>
      <c r="R102" s="174"/>
      <c r="S102" s="175"/>
      <c r="V102" s="117"/>
    </row>
    <row r="103" spans="2:22" ht="33.75">
      <c r="B103" s="204"/>
      <c r="C103" s="204"/>
      <c r="D103" s="204"/>
      <c r="E103" s="210"/>
      <c r="F103" s="219"/>
      <c r="G103" s="219"/>
      <c r="H103" s="219"/>
      <c r="I103" s="219"/>
      <c r="J103" s="219"/>
      <c r="K103" s="216"/>
      <c r="L103" s="217"/>
      <c r="M103" s="218"/>
      <c r="N103" s="213"/>
      <c r="O103" s="226"/>
      <c r="P103" s="226"/>
      <c r="Q103" s="211"/>
      <c r="R103" s="174"/>
      <c r="S103" s="175"/>
      <c r="V103" s="117"/>
    </row>
    <row r="104" spans="2:22" ht="33.75">
      <c r="B104" s="204"/>
      <c r="C104" s="204"/>
      <c r="D104" s="204"/>
      <c r="E104" s="210"/>
      <c r="F104" s="210"/>
      <c r="G104" s="210"/>
      <c r="H104" s="210"/>
      <c r="I104" s="210"/>
      <c r="J104" s="210"/>
      <c r="K104" s="216"/>
      <c r="L104" s="217"/>
      <c r="M104" s="218"/>
      <c r="N104" s="213"/>
      <c r="O104" s="226"/>
      <c r="P104" s="226"/>
      <c r="Q104" s="211"/>
      <c r="R104" s="174"/>
      <c r="S104" s="175"/>
      <c r="V104" s="117"/>
    </row>
    <row r="105" spans="2:22" ht="33.75">
      <c r="B105" s="204"/>
      <c r="C105" s="204"/>
      <c r="D105" s="204"/>
      <c r="E105" s="210"/>
      <c r="F105" s="219"/>
      <c r="G105" s="219"/>
      <c r="H105" s="219"/>
      <c r="I105" s="219"/>
      <c r="J105" s="219"/>
      <c r="K105" s="216"/>
      <c r="L105" s="217"/>
      <c r="M105" s="218"/>
      <c r="N105" s="213"/>
      <c r="O105" s="226"/>
      <c r="P105" s="226"/>
      <c r="Q105" s="211"/>
      <c r="R105" s="174"/>
      <c r="S105" s="175"/>
      <c r="V105" s="117"/>
    </row>
    <row r="106" spans="2:22" ht="33.75">
      <c r="B106" s="204"/>
      <c r="C106" s="204"/>
      <c r="D106" s="204"/>
      <c r="E106" s="210"/>
      <c r="F106" s="219"/>
      <c r="G106" s="219"/>
      <c r="H106" s="219"/>
      <c r="I106" s="219"/>
      <c r="J106" s="219"/>
      <c r="K106" s="216"/>
      <c r="L106" s="217"/>
      <c r="M106" s="218"/>
      <c r="N106" s="213"/>
      <c r="O106" s="226"/>
      <c r="P106" s="226"/>
      <c r="Q106" s="211"/>
      <c r="R106" s="174"/>
      <c r="S106" s="175"/>
      <c r="V106" s="117"/>
    </row>
    <row r="107" spans="2:22" ht="33.75">
      <c r="B107" s="204"/>
      <c r="C107" s="204"/>
      <c r="D107" s="204"/>
      <c r="E107" s="210"/>
      <c r="F107" s="210"/>
      <c r="G107" s="210"/>
      <c r="H107" s="210"/>
      <c r="I107" s="210"/>
      <c r="J107" s="210"/>
      <c r="K107" s="216"/>
      <c r="L107" s="217"/>
      <c r="M107" s="218"/>
      <c r="N107" s="213"/>
      <c r="O107" s="226"/>
      <c r="P107" s="226"/>
      <c r="Q107" s="211"/>
      <c r="R107" s="174"/>
      <c r="S107" s="175"/>
      <c r="V107" s="117"/>
    </row>
    <row r="108" spans="2:22" ht="33.75">
      <c r="B108" s="204"/>
      <c r="C108" s="204"/>
      <c r="D108" s="204"/>
      <c r="E108" s="210"/>
      <c r="F108" s="219"/>
      <c r="G108" s="219"/>
      <c r="H108" s="219"/>
      <c r="I108" s="219"/>
      <c r="J108" s="219"/>
      <c r="K108" s="216"/>
      <c r="L108" s="217"/>
      <c r="M108" s="218"/>
      <c r="N108" s="213"/>
      <c r="O108" s="226"/>
      <c r="P108" s="226"/>
      <c r="Q108" s="211"/>
      <c r="R108" s="174"/>
      <c r="S108" s="175"/>
      <c r="V108" s="117"/>
    </row>
    <row r="109" spans="2:22" ht="33.75">
      <c r="B109" s="204"/>
      <c r="C109" s="204"/>
      <c r="D109" s="204"/>
      <c r="E109" s="210"/>
      <c r="F109" s="219"/>
      <c r="G109" s="219"/>
      <c r="H109" s="219"/>
      <c r="I109" s="219"/>
      <c r="J109" s="219"/>
      <c r="K109" s="216"/>
      <c r="L109" s="217"/>
      <c r="M109" s="218"/>
      <c r="N109" s="213"/>
      <c r="O109" s="226"/>
      <c r="P109" s="226"/>
      <c r="Q109" s="211"/>
      <c r="R109" s="174"/>
      <c r="S109" s="175"/>
      <c r="V109" s="117"/>
    </row>
    <row r="110" spans="2:22" ht="33.75">
      <c r="B110" s="204"/>
      <c r="C110" s="204"/>
      <c r="D110" s="204"/>
      <c r="E110" s="210"/>
      <c r="F110" s="219"/>
      <c r="G110" s="219"/>
      <c r="H110" s="219"/>
      <c r="I110" s="219"/>
      <c r="J110" s="219"/>
      <c r="K110" s="216"/>
      <c r="L110" s="217"/>
      <c r="M110" s="218"/>
      <c r="N110" s="213"/>
      <c r="O110" s="226"/>
      <c r="P110" s="226"/>
      <c r="Q110" s="211"/>
      <c r="R110" s="174"/>
      <c r="S110" s="175"/>
      <c r="V110" s="117"/>
    </row>
    <row r="111" spans="2:22" ht="33.75">
      <c r="B111" s="204"/>
      <c r="C111" s="204"/>
      <c r="D111" s="204"/>
      <c r="E111" s="210"/>
      <c r="F111" s="210"/>
      <c r="G111" s="210"/>
      <c r="H111" s="210"/>
      <c r="I111" s="210"/>
      <c r="J111" s="210"/>
      <c r="K111" s="216"/>
      <c r="L111" s="217"/>
      <c r="M111" s="218"/>
      <c r="N111" s="213"/>
      <c r="O111" s="226"/>
      <c r="P111" s="226"/>
      <c r="Q111" s="211"/>
      <c r="R111" s="174"/>
      <c r="S111" s="175"/>
      <c r="V111" s="117"/>
    </row>
    <row r="112" spans="2:22" ht="33.75">
      <c r="B112" s="204"/>
      <c r="C112" s="204"/>
      <c r="D112" s="204"/>
      <c r="E112" s="210"/>
      <c r="F112" s="210"/>
      <c r="G112" s="210"/>
      <c r="H112" s="210"/>
      <c r="I112" s="210"/>
      <c r="J112" s="210"/>
      <c r="K112" s="216"/>
      <c r="L112" s="217"/>
      <c r="M112" s="218"/>
      <c r="N112" s="213"/>
      <c r="O112" s="226"/>
      <c r="P112" s="226"/>
      <c r="Q112" s="211"/>
      <c r="R112" s="174"/>
      <c r="S112" s="175"/>
      <c r="V112" s="117"/>
    </row>
    <row r="113" spans="2:22" ht="33.75">
      <c r="B113" s="204"/>
      <c r="C113" s="204"/>
      <c r="D113" s="204"/>
      <c r="E113" s="210"/>
      <c r="F113" s="219"/>
      <c r="G113" s="219"/>
      <c r="H113" s="219"/>
      <c r="I113" s="219"/>
      <c r="J113" s="219"/>
      <c r="K113" s="216"/>
      <c r="L113" s="217"/>
      <c r="M113" s="218"/>
      <c r="N113" s="213"/>
      <c r="O113" s="226"/>
      <c r="P113" s="226"/>
      <c r="Q113" s="211"/>
      <c r="R113" s="174"/>
      <c r="S113" s="175"/>
      <c r="V113" s="117"/>
    </row>
    <row r="114" spans="2:22" ht="34.5" thickBot="1">
      <c r="B114" s="204"/>
      <c r="C114" s="204"/>
      <c r="D114" s="204"/>
      <c r="E114" s="210"/>
      <c r="F114" s="210"/>
      <c r="G114" s="210"/>
      <c r="H114" s="210"/>
      <c r="I114" s="210"/>
      <c r="J114" s="210"/>
      <c r="K114" s="216"/>
      <c r="L114" s="217"/>
      <c r="M114" s="218"/>
      <c r="N114" s="213"/>
      <c r="O114" s="226"/>
      <c r="P114" s="226"/>
      <c r="Q114" s="211"/>
      <c r="R114" s="174"/>
      <c r="S114" s="176"/>
      <c r="V114" s="117"/>
    </row>
    <row r="115" spans="2:22" ht="39">
      <c r="B115" s="204"/>
      <c r="C115" s="204"/>
      <c r="D115" s="204"/>
      <c r="E115" s="210"/>
      <c r="F115" s="210"/>
      <c r="G115" s="210"/>
      <c r="H115" s="210"/>
      <c r="I115" s="210"/>
      <c r="J115" s="210"/>
      <c r="K115" s="216"/>
      <c r="L115" s="217"/>
      <c r="M115" s="218"/>
      <c r="N115" s="213"/>
      <c r="O115" s="226"/>
      <c r="P115" s="226"/>
      <c r="Q115" s="211"/>
    </row>
    <row r="116" spans="2:22" ht="39">
      <c r="B116" s="204"/>
      <c r="C116" s="204"/>
      <c r="D116" s="204"/>
      <c r="E116" s="210"/>
      <c r="F116" s="210"/>
      <c r="G116" s="210"/>
      <c r="H116" s="210"/>
      <c r="I116" s="210"/>
      <c r="J116" s="210"/>
      <c r="K116" s="216"/>
      <c r="L116" s="217"/>
      <c r="M116" s="218"/>
      <c r="N116" s="213"/>
      <c r="O116" s="226"/>
      <c r="P116" s="226"/>
      <c r="Q116" s="211"/>
    </row>
    <row r="117" spans="2:22" ht="39">
      <c r="B117" s="204"/>
      <c r="C117" s="204"/>
      <c r="D117" s="204"/>
      <c r="E117" s="210"/>
      <c r="F117" s="219"/>
      <c r="G117" s="219"/>
      <c r="H117" s="219"/>
      <c r="I117" s="219"/>
      <c r="J117" s="219"/>
      <c r="K117" s="216"/>
      <c r="L117" s="217"/>
      <c r="M117" s="218"/>
      <c r="N117" s="213"/>
      <c r="O117" s="226"/>
      <c r="P117" s="226"/>
      <c r="Q117" s="211"/>
    </row>
    <row r="118" spans="2:22" ht="39">
      <c r="B118" s="204"/>
      <c r="C118" s="204"/>
      <c r="D118" s="204"/>
      <c r="E118" s="210"/>
      <c r="F118" s="219"/>
      <c r="G118" s="219"/>
      <c r="H118" s="219"/>
      <c r="I118" s="219"/>
      <c r="J118" s="219"/>
      <c r="K118" s="216"/>
      <c r="L118" s="228"/>
      <c r="M118" s="218"/>
      <c r="N118" s="213"/>
      <c r="O118" s="226"/>
      <c r="P118" s="226"/>
      <c r="Q118" s="211"/>
    </row>
    <row r="119" spans="2:22" ht="39">
      <c r="B119" s="204"/>
      <c r="C119" s="204"/>
      <c r="D119" s="204"/>
      <c r="E119" s="210"/>
      <c r="F119" s="210"/>
      <c r="G119" s="210"/>
      <c r="H119" s="210"/>
      <c r="I119" s="210"/>
      <c r="J119" s="210"/>
      <c r="K119" s="216"/>
      <c r="L119" s="228"/>
      <c r="M119" s="218"/>
      <c r="N119" s="213"/>
      <c r="O119" s="226"/>
      <c r="P119" s="226"/>
      <c r="Q119" s="211"/>
    </row>
    <row r="120" spans="2:22" ht="39">
      <c r="B120" s="204"/>
      <c r="C120" s="204"/>
      <c r="D120" s="204"/>
      <c r="E120" s="210"/>
      <c r="F120" s="210"/>
      <c r="G120" s="210"/>
      <c r="H120" s="210"/>
      <c r="I120" s="210"/>
      <c r="J120" s="210"/>
      <c r="K120" s="216"/>
      <c r="L120" s="228"/>
      <c r="M120" s="218"/>
      <c r="N120" s="213"/>
      <c r="O120" s="226"/>
      <c r="P120" s="226"/>
      <c r="Q120" s="211"/>
    </row>
    <row r="121" spans="2:22" ht="39">
      <c r="B121" s="204"/>
      <c r="C121" s="204"/>
      <c r="D121" s="204"/>
      <c r="E121" s="210"/>
      <c r="F121" s="210"/>
      <c r="G121" s="210"/>
      <c r="H121" s="210"/>
      <c r="I121" s="210"/>
      <c r="J121" s="210"/>
      <c r="K121" s="216"/>
      <c r="L121" s="228"/>
      <c r="M121" s="218"/>
      <c r="N121" s="213"/>
      <c r="O121" s="226"/>
      <c r="P121" s="226"/>
      <c r="Q121" s="211"/>
    </row>
    <row r="122" spans="2:22" ht="39">
      <c r="B122" s="204"/>
      <c r="C122" s="204"/>
      <c r="D122" s="204"/>
      <c r="E122" s="210"/>
      <c r="F122" s="219"/>
      <c r="G122" s="219"/>
      <c r="H122" s="219"/>
      <c r="I122" s="219"/>
      <c r="J122" s="219"/>
      <c r="K122" s="216"/>
      <c r="L122" s="228"/>
      <c r="M122" s="218"/>
      <c r="N122" s="213"/>
      <c r="O122" s="226"/>
      <c r="P122" s="226"/>
      <c r="Q122" s="211"/>
    </row>
    <row r="123" spans="2:22" ht="39">
      <c r="B123" s="204"/>
      <c r="C123" s="204"/>
      <c r="D123" s="204"/>
      <c r="E123" s="210"/>
      <c r="F123" s="219"/>
      <c r="G123" s="219"/>
      <c r="H123" s="219"/>
      <c r="I123" s="219"/>
      <c r="J123" s="219"/>
      <c r="K123" s="216"/>
      <c r="L123" s="228"/>
      <c r="M123" s="218"/>
      <c r="N123" s="213"/>
      <c r="O123" s="226"/>
      <c r="P123" s="226"/>
      <c r="Q123" s="211"/>
    </row>
    <row r="124" spans="2:22" ht="39">
      <c r="B124" s="204"/>
      <c r="C124" s="204"/>
      <c r="D124" s="204"/>
      <c r="E124" s="210"/>
      <c r="F124" s="210"/>
      <c r="G124" s="210"/>
      <c r="H124" s="210"/>
      <c r="I124" s="210"/>
      <c r="J124" s="210"/>
      <c r="K124" s="216"/>
      <c r="L124" s="228"/>
      <c r="M124" s="218"/>
      <c r="N124" s="213"/>
      <c r="O124" s="226"/>
      <c r="P124" s="226"/>
      <c r="Q124" s="211"/>
    </row>
    <row r="125" spans="2:22" ht="39">
      <c r="B125" s="204"/>
      <c r="C125" s="204"/>
      <c r="D125" s="204"/>
      <c r="E125" s="210"/>
      <c r="F125" s="210"/>
      <c r="G125" s="210"/>
      <c r="H125" s="210"/>
      <c r="I125" s="210"/>
      <c r="J125" s="210"/>
      <c r="K125" s="216"/>
      <c r="L125" s="228"/>
      <c r="M125" s="218"/>
      <c r="N125" s="213"/>
      <c r="O125" s="226"/>
      <c r="P125" s="226"/>
      <c r="Q125" s="211"/>
    </row>
    <row r="126" spans="2:22" ht="39">
      <c r="B126" s="204"/>
      <c r="C126" s="204"/>
      <c r="D126" s="204"/>
      <c r="E126" s="210"/>
      <c r="F126" s="210"/>
      <c r="G126" s="210"/>
      <c r="H126" s="210"/>
      <c r="I126" s="210"/>
      <c r="J126" s="210"/>
      <c r="K126" s="216"/>
      <c r="L126" s="228"/>
      <c r="M126" s="218"/>
      <c r="N126" s="213"/>
      <c r="O126" s="226"/>
      <c r="P126" s="226"/>
      <c r="Q126" s="211"/>
    </row>
    <row r="127" spans="2:22" ht="39">
      <c r="B127" s="204"/>
      <c r="C127" s="204"/>
      <c r="D127" s="204"/>
      <c r="E127" s="210"/>
      <c r="F127" s="210"/>
      <c r="G127" s="210"/>
      <c r="H127" s="210"/>
      <c r="I127" s="210"/>
      <c r="J127" s="210"/>
      <c r="K127" s="216"/>
      <c r="L127" s="228"/>
      <c r="M127" s="218"/>
      <c r="N127" s="213"/>
      <c r="O127" s="226"/>
      <c r="P127" s="226"/>
      <c r="Q127" s="211"/>
    </row>
    <row r="128" spans="2:22" ht="39">
      <c r="B128" s="204"/>
      <c r="C128" s="204"/>
      <c r="D128" s="204"/>
      <c r="E128" s="210"/>
      <c r="F128" s="210"/>
      <c r="G128" s="210"/>
      <c r="H128" s="210"/>
      <c r="I128" s="210"/>
      <c r="J128" s="210"/>
      <c r="K128" s="216"/>
      <c r="L128" s="228"/>
      <c r="M128" s="218"/>
      <c r="N128" s="213"/>
      <c r="O128" s="226"/>
      <c r="P128" s="226"/>
      <c r="Q128" s="211"/>
    </row>
    <row r="129" spans="2:17" ht="39">
      <c r="B129" s="204"/>
      <c r="C129" s="204"/>
      <c r="D129" s="204"/>
      <c r="E129" s="210"/>
      <c r="F129" s="210"/>
      <c r="G129" s="210"/>
      <c r="H129" s="210"/>
      <c r="I129" s="210"/>
      <c r="J129" s="210"/>
      <c r="K129" s="216"/>
      <c r="L129" s="228"/>
      <c r="M129" s="218"/>
      <c r="N129" s="213"/>
      <c r="O129" s="226"/>
      <c r="P129" s="226"/>
      <c r="Q129" s="211"/>
    </row>
    <row r="130" spans="2:17" ht="39">
      <c r="B130" s="204"/>
      <c r="C130" s="204"/>
      <c r="D130" s="204"/>
      <c r="E130" s="210"/>
      <c r="F130" s="219"/>
      <c r="G130" s="219"/>
      <c r="H130" s="219"/>
      <c r="I130" s="219"/>
      <c r="J130" s="219"/>
      <c r="K130" s="216"/>
      <c r="L130" s="228"/>
      <c r="M130" s="218"/>
      <c r="N130" s="213"/>
      <c r="O130" s="226"/>
      <c r="P130" s="226"/>
      <c r="Q130" s="211"/>
    </row>
    <row r="131" spans="2:17" ht="39">
      <c r="B131" s="204"/>
      <c r="C131" s="204"/>
      <c r="D131" s="204"/>
      <c r="E131" s="210"/>
      <c r="F131" s="210"/>
      <c r="G131" s="210"/>
      <c r="H131" s="210"/>
      <c r="I131" s="210"/>
      <c r="J131" s="210"/>
      <c r="K131" s="216"/>
      <c r="L131" s="228"/>
      <c r="M131" s="218"/>
      <c r="N131" s="213"/>
      <c r="O131" s="226"/>
      <c r="P131" s="226"/>
      <c r="Q131" s="211"/>
    </row>
    <row r="132" spans="2:17" ht="39">
      <c r="B132" s="204"/>
      <c r="C132" s="204"/>
      <c r="D132" s="204"/>
      <c r="E132" s="210"/>
      <c r="F132" s="210"/>
      <c r="G132" s="210"/>
      <c r="H132" s="210"/>
      <c r="I132" s="210"/>
      <c r="J132" s="210"/>
      <c r="K132" s="216"/>
      <c r="L132" s="228"/>
      <c r="M132" s="218"/>
      <c r="N132" s="213"/>
      <c r="O132" s="226"/>
      <c r="P132" s="226"/>
      <c r="Q132" s="211"/>
    </row>
    <row r="133" spans="2:17" ht="39">
      <c r="B133" s="204"/>
      <c r="C133" s="204"/>
      <c r="D133" s="204"/>
      <c r="E133" s="210"/>
      <c r="F133" s="219"/>
      <c r="G133" s="219"/>
      <c r="H133" s="219"/>
      <c r="I133" s="219"/>
      <c r="J133" s="219"/>
      <c r="K133" s="216"/>
      <c r="L133" s="228"/>
      <c r="M133" s="218"/>
      <c r="N133" s="213"/>
      <c r="O133" s="226"/>
      <c r="P133" s="226"/>
      <c r="Q133" s="211"/>
    </row>
  </sheetData>
  <autoFilter ref="B6:Q97">
    <filterColumn colId="13"/>
    <sortState ref="B7:Q97">
      <sortCondition ref="M6:M97"/>
    </sortState>
  </autoFilter>
  <sortState ref="B7:T89">
    <sortCondition ref="M7"/>
  </sortState>
  <mergeCells count="7">
    <mergeCell ref="Q5:S5"/>
    <mergeCell ref="B4:F4"/>
    <mergeCell ref="M4:P4"/>
    <mergeCell ref="G4:L4"/>
    <mergeCell ref="B2:S2"/>
    <mergeCell ref="Q3:S3"/>
    <mergeCell ref="Q4:S4"/>
  </mergeCells>
  <phoneticPr fontId="3" type="noConversion"/>
  <conditionalFormatting sqref="E7:J114 F114:F117 H114:J117 G115:G117 E8:E133 F118:J133">
    <cfRule type="cellIs" dxfId="81" priority="153" operator="lessThan">
      <formula>40</formula>
    </cfRule>
  </conditionalFormatting>
  <conditionalFormatting sqref="O7:P133">
    <cfRule type="containsText" dxfId="80" priority="151" operator="containsText" text="참수리">
      <formula>NOT(ISERROR(SEARCH("참수리",O7)))</formula>
    </cfRule>
  </conditionalFormatting>
  <conditionalFormatting sqref="R7:R114 Q10:Q133">
    <cfRule type="containsText" dxfId="79" priority="150" operator="containsText" text="과락">
      <formula>NOT(ISERROR(SEARCH("과락",Q7)))</formula>
    </cfRule>
  </conditionalFormatting>
  <conditionalFormatting sqref="Q4 N7:O133">
    <cfRule type="containsText" dxfId="78" priority="145" operator="containsText" text="등록가능">
      <formula>NOT(ISERROR(SEARCH("등록가능",N4)))</formula>
    </cfRule>
  </conditionalFormatting>
  <conditionalFormatting sqref="R7:R114">
    <cfRule type="cellIs" dxfId="77" priority="106" operator="between">
      <formula>1</formula>
      <formula>51</formula>
    </cfRule>
  </conditionalFormatting>
  <conditionalFormatting sqref="S7:S114">
    <cfRule type="cellIs" dxfId="76" priority="105" operator="between">
      <formula>1</formula>
      <formula>500</formula>
    </cfRule>
  </conditionalFormatting>
  <conditionalFormatting sqref="P23 O7:O133">
    <cfRule type="containsText" dxfId="75" priority="78" operator="containsText" text="mc">
      <formula>NOT(ISERROR(SEARCH("mc",O7)))</formula>
    </cfRule>
  </conditionalFormatting>
  <conditionalFormatting sqref="P9 P12 P15 P18 P21">
    <cfRule type="containsText" dxfId="74" priority="74" operator="containsText" text="등록가능">
      <formula>NOT(ISERROR(SEARCH("등록가능",P9)))</formula>
    </cfRule>
  </conditionalFormatting>
  <conditionalFormatting sqref="P9 P12 P15 P18 P21">
    <cfRule type="containsText" dxfId="73" priority="73" operator="containsText" text="mc">
      <formula>NOT(ISERROR(SEARCH("mc",P9)))</formula>
    </cfRule>
  </conditionalFormatting>
  <conditionalFormatting sqref="P25">
    <cfRule type="containsText" dxfId="72" priority="72" operator="containsText" text="등록가능">
      <formula>NOT(ISERROR(SEARCH("등록가능",P25)))</formula>
    </cfRule>
  </conditionalFormatting>
  <conditionalFormatting sqref="P25">
    <cfRule type="containsText" dxfId="71" priority="71" operator="containsText" text="mc">
      <formula>NOT(ISERROR(SEARCH("mc",P25)))</formula>
    </cfRule>
  </conditionalFormatting>
  <conditionalFormatting sqref="P32">
    <cfRule type="containsText" dxfId="70" priority="70" operator="containsText" text="등록가능">
      <formula>NOT(ISERROR(SEARCH("등록가능",P32)))</formula>
    </cfRule>
  </conditionalFormatting>
  <conditionalFormatting sqref="P32">
    <cfRule type="containsText" dxfId="69" priority="69" operator="containsText" text="mc">
      <formula>NOT(ISERROR(SEARCH("mc",P32)))</formula>
    </cfRule>
  </conditionalFormatting>
  <conditionalFormatting sqref="P35">
    <cfRule type="containsText" dxfId="68" priority="68" operator="containsText" text="등록가능">
      <formula>NOT(ISERROR(SEARCH("등록가능",P35)))</formula>
    </cfRule>
  </conditionalFormatting>
  <conditionalFormatting sqref="P35">
    <cfRule type="containsText" dxfId="67" priority="67" operator="containsText" text="mc">
      <formula>NOT(ISERROR(SEARCH("mc",P35)))</formula>
    </cfRule>
  </conditionalFormatting>
  <conditionalFormatting sqref="P38">
    <cfRule type="containsText" dxfId="66" priority="66" operator="containsText" text="등록가능">
      <formula>NOT(ISERROR(SEARCH("등록가능",P38)))</formula>
    </cfRule>
  </conditionalFormatting>
  <conditionalFormatting sqref="P38">
    <cfRule type="containsText" dxfId="65" priority="65" operator="containsText" text="mc">
      <formula>NOT(ISERROR(SEARCH("mc",P38)))</formula>
    </cfRule>
  </conditionalFormatting>
  <conditionalFormatting sqref="P40">
    <cfRule type="containsText" dxfId="64" priority="64" operator="containsText" text="등록가능">
      <formula>NOT(ISERROR(SEARCH("등록가능",P40)))</formula>
    </cfRule>
  </conditionalFormatting>
  <conditionalFormatting sqref="P40">
    <cfRule type="containsText" dxfId="63" priority="63" operator="containsText" text="mc">
      <formula>NOT(ISERROR(SEARCH("mc",P40)))</formula>
    </cfRule>
  </conditionalFormatting>
  <conditionalFormatting sqref="P42">
    <cfRule type="containsText" dxfId="62" priority="62" operator="containsText" text="등록가능">
      <formula>NOT(ISERROR(SEARCH("등록가능",P42)))</formula>
    </cfRule>
  </conditionalFormatting>
  <conditionalFormatting sqref="P42">
    <cfRule type="containsText" dxfId="61" priority="61" operator="containsText" text="mc">
      <formula>NOT(ISERROR(SEARCH("mc",P42)))</formula>
    </cfRule>
  </conditionalFormatting>
  <conditionalFormatting sqref="P44">
    <cfRule type="containsText" dxfId="60" priority="60" operator="containsText" text="등록가능">
      <formula>NOT(ISERROR(SEARCH("등록가능",P44)))</formula>
    </cfRule>
  </conditionalFormatting>
  <conditionalFormatting sqref="P44">
    <cfRule type="containsText" dxfId="59" priority="59" operator="containsText" text="mc">
      <formula>NOT(ISERROR(SEARCH("mc",P44)))</formula>
    </cfRule>
  </conditionalFormatting>
  <conditionalFormatting sqref="P62">
    <cfRule type="containsText" dxfId="58" priority="58" operator="containsText" text="등록가능">
      <formula>NOT(ISERROR(SEARCH("등록가능",P62)))</formula>
    </cfRule>
  </conditionalFormatting>
  <conditionalFormatting sqref="P62">
    <cfRule type="containsText" dxfId="57" priority="57" operator="containsText" text="mc">
      <formula>NOT(ISERROR(SEARCH("mc",P62)))</formula>
    </cfRule>
  </conditionalFormatting>
  <conditionalFormatting sqref="P61">
    <cfRule type="containsText" dxfId="56" priority="56" operator="containsText" text="등록가능">
      <formula>NOT(ISERROR(SEARCH("등록가능",P61)))</formula>
    </cfRule>
  </conditionalFormatting>
  <conditionalFormatting sqref="P61">
    <cfRule type="containsText" dxfId="55" priority="55" operator="containsText" text="mc">
      <formula>NOT(ISERROR(SEARCH("mc",P61)))</formula>
    </cfRule>
  </conditionalFormatting>
  <conditionalFormatting sqref="P57">
    <cfRule type="containsText" dxfId="54" priority="54" operator="containsText" text="등록가능">
      <formula>NOT(ISERROR(SEARCH("등록가능",P57)))</formula>
    </cfRule>
  </conditionalFormatting>
  <conditionalFormatting sqref="P57">
    <cfRule type="containsText" dxfId="53" priority="53" operator="containsText" text="mc">
      <formula>NOT(ISERROR(SEARCH("mc",P57)))</formula>
    </cfRule>
  </conditionalFormatting>
  <conditionalFormatting sqref="P56">
    <cfRule type="containsText" dxfId="52" priority="52" operator="containsText" text="등록가능">
      <formula>NOT(ISERROR(SEARCH("등록가능",P56)))</formula>
    </cfRule>
  </conditionalFormatting>
  <conditionalFormatting sqref="P56">
    <cfRule type="containsText" dxfId="51" priority="51" operator="containsText" text="mc">
      <formula>NOT(ISERROR(SEARCH("mc",P56)))</formula>
    </cfRule>
  </conditionalFormatting>
  <conditionalFormatting sqref="P53">
    <cfRule type="containsText" dxfId="50" priority="50" operator="containsText" text="등록가능">
      <formula>NOT(ISERROR(SEARCH("등록가능",P53)))</formula>
    </cfRule>
  </conditionalFormatting>
  <conditionalFormatting sqref="P53">
    <cfRule type="containsText" dxfId="49" priority="49" operator="containsText" text="mc">
      <formula>NOT(ISERROR(SEARCH("mc",P53)))</formula>
    </cfRule>
  </conditionalFormatting>
  <conditionalFormatting sqref="P52">
    <cfRule type="containsText" dxfId="48" priority="48" operator="containsText" text="등록가능">
      <formula>NOT(ISERROR(SEARCH("등록가능",P52)))</formula>
    </cfRule>
  </conditionalFormatting>
  <conditionalFormatting sqref="P52">
    <cfRule type="containsText" dxfId="47" priority="47" operator="containsText" text="mc">
      <formula>NOT(ISERROR(SEARCH("mc",P52)))</formula>
    </cfRule>
  </conditionalFormatting>
  <conditionalFormatting sqref="P49">
    <cfRule type="containsText" dxfId="46" priority="46" operator="containsText" text="등록가능">
      <formula>NOT(ISERROR(SEARCH("등록가능",P49)))</formula>
    </cfRule>
  </conditionalFormatting>
  <conditionalFormatting sqref="P49">
    <cfRule type="containsText" dxfId="45" priority="45" operator="containsText" text="mc">
      <formula>NOT(ISERROR(SEARCH("mc",P49)))</formula>
    </cfRule>
  </conditionalFormatting>
  <conditionalFormatting sqref="P47">
    <cfRule type="containsText" dxfId="44" priority="44" operator="containsText" text="등록가능">
      <formula>NOT(ISERROR(SEARCH("등록가능",P47)))</formula>
    </cfRule>
  </conditionalFormatting>
  <conditionalFormatting sqref="P47">
    <cfRule type="containsText" dxfId="43" priority="43" operator="containsText" text="mc">
      <formula>NOT(ISERROR(SEARCH("mc",P47)))</formula>
    </cfRule>
  </conditionalFormatting>
  <conditionalFormatting sqref="P46">
    <cfRule type="containsText" dxfId="42" priority="42" operator="containsText" text="등록가능">
      <formula>NOT(ISERROR(SEARCH("등록가능",P46)))</formula>
    </cfRule>
  </conditionalFormatting>
  <conditionalFormatting sqref="P46">
    <cfRule type="containsText" dxfId="41" priority="41" operator="containsText" text="mc">
      <formula>NOT(ISERROR(SEARCH("mc",P46)))</formula>
    </cfRule>
  </conditionalFormatting>
  <conditionalFormatting sqref="P19">
    <cfRule type="containsText" dxfId="40" priority="40" operator="containsText" text="참수리">
      <formula>NOT(ISERROR(SEARCH("참수리",P19)))</formula>
    </cfRule>
  </conditionalFormatting>
  <conditionalFormatting sqref="P19">
    <cfRule type="containsText" dxfId="39" priority="39" operator="containsText" text="mc">
      <formula>NOT(ISERROR(SEARCH("mc",P19)))</formula>
    </cfRule>
  </conditionalFormatting>
  <conditionalFormatting sqref="P18">
    <cfRule type="containsText" dxfId="38" priority="38" operator="containsText" text="참수리">
      <formula>NOT(ISERROR(SEARCH("참수리",P18)))</formula>
    </cfRule>
  </conditionalFormatting>
  <conditionalFormatting sqref="P18">
    <cfRule type="containsText" dxfId="37" priority="37" operator="containsText" text="mc">
      <formula>NOT(ISERROR(SEARCH("mc",P18)))</formula>
    </cfRule>
  </conditionalFormatting>
  <conditionalFormatting sqref="P18">
    <cfRule type="containsText" dxfId="36" priority="36" operator="containsText" text="참수리">
      <formula>NOT(ISERROR(SEARCH("참수리",P18)))</formula>
    </cfRule>
  </conditionalFormatting>
  <conditionalFormatting sqref="P18">
    <cfRule type="containsText" dxfId="35" priority="35" operator="containsText" text="등록가능">
      <formula>NOT(ISERROR(SEARCH("등록가능",P18)))</formula>
    </cfRule>
  </conditionalFormatting>
  <conditionalFormatting sqref="P18">
    <cfRule type="containsText" dxfId="34" priority="34" operator="containsText" text="mc">
      <formula>NOT(ISERROR(SEARCH("mc",P18)))</formula>
    </cfRule>
  </conditionalFormatting>
  <conditionalFormatting sqref="P24">
    <cfRule type="containsText" dxfId="33" priority="33" operator="containsText" text="참수리">
      <formula>NOT(ISERROR(SEARCH("참수리",P24)))</formula>
    </cfRule>
  </conditionalFormatting>
  <conditionalFormatting sqref="P24">
    <cfRule type="containsText" dxfId="32" priority="32" operator="containsText" text="mc">
      <formula>NOT(ISERROR(SEARCH("mc",P24)))</formula>
    </cfRule>
  </conditionalFormatting>
  <conditionalFormatting sqref="P24">
    <cfRule type="containsText" dxfId="31" priority="31" operator="containsText" text="참수리">
      <formula>NOT(ISERROR(SEARCH("참수리",P24)))</formula>
    </cfRule>
  </conditionalFormatting>
  <conditionalFormatting sqref="P24">
    <cfRule type="containsText" dxfId="30" priority="30" operator="containsText" text="등록가능">
      <formula>NOT(ISERROR(SEARCH("등록가능",P24)))</formula>
    </cfRule>
  </conditionalFormatting>
  <conditionalFormatting sqref="P24">
    <cfRule type="containsText" dxfId="29" priority="29" operator="containsText" text="mc">
      <formula>NOT(ISERROR(SEARCH("mc",P24)))</formula>
    </cfRule>
  </conditionalFormatting>
  <conditionalFormatting sqref="P34">
    <cfRule type="containsText" dxfId="28" priority="28" operator="containsText" text="참수리">
      <formula>NOT(ISERROR(SEARCH("참수리",P34)))</formula>
    </cfRule>
  </conditionalFormatting>
  <conditionalFormatting sqref="P34">
    <cfRule type="containsText" dxfId="27" priority="27" operator="containsText" text="mc">
      <formula>NOT(ISERROR(SEARCH("mc",P34)))</formula>
    </cfRule>
  </conditionalFormatting>
  <conditionalFormatting sqref="P34">
    <cfRule type="containsText" dxfId="26" priority="26" operator="containsText" text="참수리">
      <formula>NOT(ISERROR(SEARCH("참수리",P34)))</formula>
    </cfRule>
  </conditionalFormatting>
  <conditionalFormatting sqref="P34">
    <cfRule type="containsText" dxfId="25" priority="25" operator="containsText" text="등록가능">
      <formula>NOT(ISERROR(SEARCH("등록가능",P34)))</formula>
    </cfRule>
  </conditionalFormatting>
  <conditionalFormatting sqref="P34">
    <cfRule type="containsText" dxfId="24" priority="24" operator="containsText" text="mc">
      <formula>NOT(ISERROR(SEARCH("mc",P34)))</formula>
    </cfRule>
  </conditionalFormatting>
  <conditionalFormatting sqref="P40">
    <cfRule type="containsText" dxfId="23" priority="23" operator="containsText" text="참수리">
      <formula>NOT(ISERROR(SEARCH("참수리",P40)))</formula>
    </cfRule>
  </conditionalFormatting>
  <conditionalFormatting sqref="P40">
    <cfRule type="containsText" dxfId="22" priority="22" operator="containsText" text="mc">
      <formula>NOT(ISERROR(SEARCH("mc",P40)))</formula>
    </cfRule>
  </conditionalFormatting>
  <conditionalFormatting sqref="P40">
    <cfRule type="containsText" dxfId="21" priority="21" operator="containsText" text="참수리">
      <formula>NOT(ISERROR(SEARCH("참수리",P40)))</formula>
    </cfRule>
  </conditionalFormatting>
  <conditionalFormatting sqref="P40">
    <cfRule type="containsText" dxfId="20" priority="20" operator="containsText" text="등록가능">
      <formula>NOT(ISERROR(SEARCH("등록가능",P40)))</formula>
    </cfRule>
  </conditionalFormatting>
  <conditionalFormatting sqref="P40">
    <cfRule type="containsText" dxfId="19" priority="19" operator="containsText" text="mc">
      <formula>NOT(ISERROR(SEARCH("mc",P40)))</formula>
    </cfRule>
  </conditionalFormatting>
  <conditionalFormatting sqref="P45">
    <cfRule type="containsText" dxfId="18" priority="18" operator="containsText" text="등록가능">
      <formula>NOT(ISERROR(SEARCH("등록가능",P45)))</formula>
    </cfRule>
  </conditionalFormatting>
  <conditionalFormatting sqref="P45">
    <cfRule type="containsText" dxfId="17" priority="17" operator="containsText" text="mc">
      <formula>NOT(ISERROR(SEARCH("mc",P45)))</formula>
    </cfRule>
  </conditionalFormatting>
  <conditionalFormatting sqref="P45">
    <cfRule type="containsText" dxfId="16" priority="16" operator="containsText" text="참수리">
      <formula>NOT(ISERROR(SEARCH("참수리",P45)))</formula>
    </cfRule>
  </conditionalFormatting>
  <conditionalFormatting sqref="P45">
    <cfRule type="containsText" dxfId="15" priority="15" operator="containsText" text="mc">
      <formula>NOT(ISERROR(SEARCH("mc",P45)))</formula>
    </cfRule>
  </conditionalFormatting>
  <conditionalFormatting sqref="P45">
    <cfRule type="containsText" dxfId="14" priority="14" operator="containsText" text="참수리">
      <formula>NOT(ISERROR(SEARCH("참수리",P45)))</formula>
    </cfRule>
  </conditionalFormatting>
  <conditionalFormatting sqref="P45">
    <cfRule type="containsText" dxfId="13" priority="13" operator="containsText" text="등록가능">
      <formula>NOT(ISERROR(SEARCH("등록가능",P45)))</formula>
    </cfRule>
  </conditionalFormatting>
  <conditionalFormatting sqref="P45">
    <cfRule type="containsText" dxfId="12" priority="12" operator="containsText" text="mc">
      <formula>NOT(ISERROR(SEARCH("mc",P45)))</formula>
    </cfRule>
  </conditionalFormatting>
  <conditionalFormatting sqref="P24">
    <cfRule type="containsText" dxfId="11" priority="11" operator="containsText" text="등록가능">
      <formula>NOT(ISERROR(SEARCH("등록가능",P24)))</formula>
    </cfRule>
  </conditionalFormatting>
  <conditionalFormatting sqref="P24">
    <cfRule type="containsText" dxfId="10" priority="10" operator="containsText" text="mc">
      <formula>NOT(ISERROR(SEARCH("mc",P24)))</formula>
    </cfRule>
  </conditionalFormatting>
  <conditionalFormatting sqref="P56">
    <cfRule type="containsText" dxfId="9" priority="9" operator="containsText" text="등록가능">
      <formula>NOT(ISERROR(SEARCH("등록가능",P56)))</formula>
    </cfRule>
  </conditionalFormatting>
  <conditionalFormatting sqref="P56">
    <cfRule type="containsText" dxfId="8" priority="8" operator="containsText" text="mc">
      <formula>NOT(ISERROR(SEARCH("mc",P56)))</formula>
    </cfRule>
  </conditionalFormatting>
  <conditionalFormatting sqref="P53">
    <cfRule type="containsText" dxfId="7" priority="7" operator="containsText" text="등록가능">
      <formula>NOT(ISERROR(SEARCH("등록가능",P53)))</formula>
    </cfRule>
  </conditionalFormatting>
  <conditionalFormatting sqref="P53">
    <cfRule type="containsText" dxfId="6" priority="6" operator="containsText" text="mc">
      <formula>NOT(ISERROR(SEARCH("mc",P53)))</formula>
    </cfRule>
  </conditionalFormatting>
  <conditionalFormatting sqref="P60">
    <cfRule type="containsText" dxfId="5" priority="5" operator="containsText" text="등록가능">
      <formula>NOT(ISERROR(SEARCH("등록가능",P60)))</formula>
    </cfRule>
  </conditionalFormatting>
  <conditionalFormatting sqref="P60">
    <cfRule type="containsText" dxfId="4" priority="4" operator="containsText" text="mc">
      <formula>NOT(ISERROR(SEARCH("mc",P60)))</formula>
    </cfRule>
  </conditionalFormatting>
  <conditionalFormatting sqref="P51">
    <cfRule type="containsText" dxfId="3" priority="3" operator="containsText" text="등록가능">
      <formula>NOT(ISERROR(SEARCH("등록가능",P51)))</formula>
    </cfRule>
  </conditionalFormatting>
  <conditionalFormatting sqref="P51">
    <cfRule type="containsText" dxfId="2" priority="2" operator="containsText" text="mc">
      <formula>NOT(ISERROR(SEARCH("mc",P51)))</formula>
    </cfRule>
  </conditionalFormatting>
  <conditionalFormatting sqref="P6">
    <cfRule type="containsText" dxfId="1" priority="1" operator="containsText" text="참수리">
      <formula>NOT(ISERROR(SEARCH("참수리",P6)))</formula>
    </cfRule>
  </conditionalFormatting>
  <printOptions horizontalCentered="1" verticalCentered="1"/>
  <pageMargins left="0.16" right="0.17" top="0.77" bottom="0.16" header="0.93" footer="0.18"/>
  <pageSetup paperSize="12" scale="58" orientation="portrait" r:id="rId1"/>
  <rowBreaks count="2" manualBreakCount="2">
    <brk id="21" min="1" max="18" man="1"/>
    <brk id="90" min="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106"/>
  <sheetViews>
    <sheetView workbookViewId="0">
      <selection activeCell="I30" sqref="I30"/>
    </sheetView>
  </sheetViews>
  <sheetFormatPr defaultRowHeight="16.5"/>
  <cols>
    <col min="1" max="1" width="5.25" customWidth="1"/>
  </cols>
  <sheetData>
    <row r="1" spans="1:12" ht="21" thickBot="1">
      <c r="A1" s="18"/>
      <c r="B1" s="267" t="s">
        <v>12</v>
      </c>
      <c r="C1" s="268"/>
      <c r="D1" s="268"/>
      <c r="E1" s="268"/>
      <c r="F1" s="268"/>
      <c r="G1" s="268"/>
      <c r="H1" s="268"/>
      <c r="I1" s="268"/>
      <c r="J1" s="268"/>
      <c r="K1" s="268"/>
      <c r="L1" s="269"/>
    </row>
    <row r="2" spans="1:12" ht="20.25"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2">
      <c r="B3" s="22" t="s">
        <v>5</v>
      </c>
      <c r="C3" s="270">
        <v>41449</v>
      </c>
      <c r="D3" s="270"/>
      <c r="E3" s="18"/>
      <c r="F3" s="18"/>
      <c r="G3" s="18"/>
      <c r="H3" s="18"/>
      <c r="I3" s="18"/>
      <c r="J3" s="23" t="s">
        <v>10</v>
      </c>
      <c r="K3" s="270" t="s">
        <v>177</v>
      </c>
      <c r="L3" s="270"/>
    </row>
    <row r="4" spans="1:12" ht="21" thickBot="1"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2">
      <c r="B5" s="271" t="s">
        <v>17</v>
      </c>
      <c r="C5" s="273" t="s">
        <v>0</v>
      </c>
      <c r="D5" s="273" t="s">
        <v>1</v>
      </c>
      <c r="E5" s="275" t="s">
        <v>2</v>
      </c>
      <c r="F5" s="273" t="s">
        <v>3</v>
      </c>
      <c r="G5" s="273"/>
      <c r="H5" s="273"/>
      <c r="I5" s="273"/>
      <c r="J5" s="273"/>
      <c r="K5" s="276" t="s">
        <v>4</v>
      </c>
      <c r="L5" s="276" t="s">
        <v>15</v>
      </c>
    </row>
    <row r="6" spans="1:12" ht="17.25" thickBot="1">
      <c r="B6" s="272"/>
      <c r="C6" s="274"/>
      <c r="D6" s="274"/>
      <c r="E6" s="274"/>
      <c r="F6" s="99">
        <v>1</v>
      </c>
      <c r="G6" s="99">
        <v>2</v>
      </c>
      <c r="H6" s="99">
        <v>3</v>
      </c>
      <c r="I6" s="99">
        <v>4</v>
      </c>
      <c r="J6" s="99">
        <v>5</v>
      </c>
      <c r="K6" s="277"/>
      <c r="L6" s="277"/>
    </row>
    <row r="7" spans="1:12">
      <c r="B7" s="264" t="s">
        <v>164</v>
      </c>
      <c r="C7" s="3">
        <v>1</v>
      </c>
      <c r="D7" s="4">
        <v>1</v>
      </c>
      <c r="E7" s="5">
        <v>4</v>
      </c>
      <c r="F7" s="6">
        <v>0.86826347305389218</v>
      </c>
      <c r="G7" s="6">
        <v>1.1976047904191617E-2</v>
      </c>
      <c r="H7" s="6">
        <v>1.7964071856287425E-2</v>
      </c>
      <c r="I7" s="6">
        <v>0.10179640718562874</v>
      </c>
      <c r="J7" s="6">
        <v>0</v>
      </c>
      <c r="K7" s="6">
        <v>0.86826347305389218</v>
      </c>
      <c r="L7" s="7">
        <v>145</v>
      </c>
    </row>
    <row r="8" spans="1:12">
      <c r="B8" s="265"/>
      <c r="C8" s="8">
        <v>2</v>
      </c>
      <c r="D8" s="9">
        <v>3</v>
      </c>
      <c r="E8" s="10">
        <v>4</v>
      </c>
      <c r="F8" s="11">
        <v>2.3952095808383235E-2</v>
      </c>
      <c r="G8" s="11">
        <v>7.1856287425149698E-2</v>
      </c>
      <c r="H8" s="11">
        <v>0.71856287425149701</v>
      </c>
      <c r="I8" s="11">
        <v>0.18562874251497005</v>
      </c>
      <c r="J8" s="11">
        <v>0</v>
      </c>
      <c r="K8" s="11">
        <v>0.71856287425149701</v>
      </c>
      <c r="L8" s="12">
        <v>120</v>
      </c>
    </row>
    <row r="9" spans="1:12">
      <c r="B9" s="265"/>
      <c r="C9" s="8">
        <v>3</v>
      </c>
      <c r="D9" s="9">
        <v>4</v>
      </c>
      <c r="E9" s="10">
        <v>2</v>
      </c>
      <c r="F9" s="11">
        <v>8.3832335329341312E-2</v>
      </c>
      <c r="G9" s="11">
        <v>0.22155688622754491</v>
      </c>
      <c r="H9" s="11">
        <v>0.1377245508982036</v>
      </c>
      <c r="I9" s="11">
        <v>0.55688622754491013</v>
      </c>
      <c r="J9" s="11">
        <v>0</v>
      </c>
      <c r="K9" s="11">
        <v>0.55688622754491013</v>
      </c>
      <c r="L9" s="12">
        <v>93</v>
      </c>
    </row>
    <row r="10" spans="1:12">
      <c r="B10" s="265"/>
      <c r="C10" s="8">
        <v>4</v>
      </c>
      <c r="D10" s="9">
        <v>4</v>
      </c>
      <c r="E10" s="10">
        <v>2</v>
      </c>
      <c r="F10" s="11">
        <v>8.9820359281437126E-2</v>
      </c>
      <c r="G10" s="11">
        <v>0.17964071856287425</v>
      </c>
      <c r="H10" s="11">
        <v>0.10179640718562874</v>
      </c>
      <c r="I10" s="11">
        <v>0.62874251497005984</v>
      </c>
      <c r="J10" s="11">
        <v>0</v>
      </c>
      <c r="K10" s="11">
        <v>0.62874251497005984</v>
      </c>
      <c r="L10" s="12">
        <v>105</v>
      </c>
    </row>
    <row r="11" spans="1:12">
      <c r="B11" s="265"/>
      <c r="C11" s="8">
        <v>5</v>
      </c>
      <c r="D11" s="9">
        <v>2</v>
      </c>
      <c r="E11" s="10">
        <v>3</v>
      </c>
      <c r="F11" s="11">
        <v>7.1856287425149698E-2</v>
      </c>
      <c r="G11" s="11">
        <v>0.41317365269461076</v>
      </c>
      <c r="H11" s="11">
        <v>0.31137724550898205</v>
      </c>
      <c r="I11" s="11">
        <v>0.20359281437125748</v>
      </c>
      <c r="J11" s="11">
        <v>0</v>
      </c>
      <c r="K11" s="11">
        <v>0.41317365269461076</v>
      </c>
      <c r="L11" s="12">
        <v>69</v>
      </c>
    </row>
    <row r="12" spans="1:12">
      <c r="B12" s="265"/>
      <c r="C12" s="8">
        <v>6</v>
      </c>
      <c r="D12" s="9">
        <v>3</v>
      </c>
      <c r="E12" s="10">
        <v>2</v>
      </c>
      <c r="F12" s="11">
        <v>5.9880239520958084E-2</v>
      </c>
      <c r="G12" s="11">
        <v>0.1377245508982036</v>
      </c>
      <c r="H12" s="11">
        <v>0.74850299401197606</v>
      </c>
      <c r="I12" s="11">
        <v>5.3892215568862277E-2</v>
      </c>
      <c r="J12" s="11">
        <v>0</v>
      </c>
      <c r="K12" s="11">
        <v>0.74850299401197606</v>
      </c>
      <c r="L12" s="12">
        <v>125</v>
      </c>
    </row>
    <row r="13" spans="1:12">
      <c r="B13" s="265"/>
      <c r="C13" s="8">
        <v>7</v>
      </c>
      <c r="D13" s="9">
        <v>3</v>
      </c>
      <c r="E13" s="10">
        <v>2</v>
      </c>
      <c r="F13" s="11">
        <v>4.790419161676647E-2</v>
      </c>
      <c r="G13" s="11">
        <v>0.18562874251497005</v>
      </c>
      <c r="H13" s="11">
        <v>0.61676646706586824</v>
      </c>
      <c r="I13" s="11">
        <v>0.1497005988023952</v>
      </c>
      <c r="J13" s="11">
        <v>0</v>
      </c>
      <c r="K13" s="11">
        <v>0.61676646706586824</v>
      </c>
      <c r="L13" s="12">
        <v>103</v>
      </c>
    </row>
    <row r="14" spans="1:12">
      <c r="B14" s="265"/>
      <c r="C14" s="8">
        <v>8</v>
      </c>
      <c r="D14" s="9">
        <v>1</v>
      </c>
      <c r="E14" s="10">
        <v>3</v>
      </c>
      <c r="F14" s="11">
        <v>0.6586826347305389</v>
      </c>
      <c r="G14" s="11">
        <v>5.9880239520958084E-2</v>
      </c>
      <c r="H14" s="11">
        <v>0.17365269461077845</v>
      </c>
      <c r="I14" s="11">
        <v>0.10778443113772455</v>
      </c>
      <c r="J14" s="11">
        <v>0</v>
      </c>
      <c r="K14" s="11">
        <v>0.6586826347305389</v>
      </c>
      <c r="L14" s="12">
        <v>110</v>
      </c>
    </row>
    <row r="15" spans="1:12">
      <c r="B15" s="265"/>
      <c r="C15" s="8">
        <v>9</v>
      </c>
      <c r="D15" s="9">
        <v>4</v>
      </c>
      <c r="E15" s="10">
        <v>2</v>
      </c>
      <c r="F15" s="11">
        <v>0.12574850299401197</v>
      </c>
      <c r="G15" s="11">
        <v>0.22754491017964071</v>
      </c>
      <c r="H15" s="11">
        <v>0.1377245508982036</v>
      </c>
      <c r="I15" s="11">
        <v>0.50898203592814373</v>
      </c>
      <c r="J15" s="11">
        <v>0</v>
      </c>
      <c r="K15" s="11">
        <v>0.50898203592814373</v>
      </c>
      <c r="L15" s="12">
        <v>85</v>
      </c>
    </row>
    <row r="16" spans="1:12">
      <c r="B16" s="265"/>
      <c r="C16" s="8">
        <v>10</v>
      </c>
      <c r="D16" s="9">
        <v>2</v>
      </c>
      <c r="E16" s="10">
        <v>3</v>
      </c>
      <c r="F16" s="11">
        <v>0.15568862275449102</v>
      </c>
      <c r="G16" s="11">
        <v>0.39520958083832336</v>
      </c>
      <c r="H16" s="11">
        <v>0.43113772455089822</v>
      </c>
      <c r="I16" s="11">
        <v>1.7964071856287425E-2</v>
      </c>
      <c r="J16" s="11">
        <v>0</v>
      </c>
      <c r="K16" s="11">
        <v>0.39520958083832336</v>
      </c>
      <c r="L16" s="12">
        <v>66</v>
      </c>
    </row>
    <row r="17" spans="2:12">
      <c r="B17" s="265"/>
      <c r="C17" s="8">
        <v>11</v>
      </c>
      <c r="D17" s="9">
        <v>3</v>
      </c>
      <c r="E17" s="10">
        <v>1</v>
      </c>
      <c r="F17" s="11">
        <v>0.19161676646706588</v>
      </c>
      <c r="G17" s="11">
        <v>0.1377245508982036</v>
      </c>
      <c r="H17" s="11">
        <v>0.6347305389221557</v>
      </c>
      <c r="I17" s="11">
        <v>3.5928143712574849E-2</v>
      </c>
      <c r="J17" s="11">
        <v>0</v>
      </c>
      <c r="K17" s="11">
        <v>0.6347305389221557</v>
      </c>
      <c r="L17" s="12">
        <v>106</v>
      </c>
    </row>
    <row r="18" spans="2:12">
      <c r="B18" s="265"/>
      <c r="C18" s="8">
        <v>12</v>
      </c>
      <c r="D18" s="9">
        <v>2</v>
      </c>
      <c r="E18" s="10">
        <v>4</v>
      </c>
      <c r="F18" s="11">
        <v>0.24550898203592814</v>
      </c>
      <c r="G18" s="11">
        <v>0.39520958083832336</v>
      </c>
      <c r="H18" s="11">
        <v>9.580838323353294E-2</v>
      </c>
      <c r="I18" s="11">
        <v>0.26347305389221559</v>
      </c>
      <c r="J18" s="11">
        <v>0</v>
      </c>
      <c r="K18" s="11">
        <v>0.39520958083832336</v>
      </c>
      <c r="L18" s="12">
        <v>66</v>
      </c>
    </row>
    <row r="19" spans="2:12">
      <c r="B19" s="265"/>
      <c r="C19" s="8">
        <v>13</v>
      </c>
      <c r="D19" s="9">
        <v>2</v>
      </c>
      <c r="E19" s="10">
        <v>4</v>
      </c>
      <c r="F19" s="11">
        <v>8.9820359281437126E-2</v>
      </c>
      <c r="G19" s="11">
        <v>0.24550898203592814</v>
      </c>
      <c r="H19" s="11">
        <v>0.20359281437125748</v>
      </c>
      <c r="I19" s="11">
        <v>0.46107784431137727</v>
      </c>
      <c r="J19" s="11">
        <v>0</v>
      </c>
      <c r="K19" s="11">
        <v>0.24550898203592814</v>
      </c>
      <c r="L19" s="12">
        <v>41</v>
      </c>
    </row>
    <row r="20" spans="2:12">
      <c r="B20" s="265"/>
      <c r="C20" s="8">
        <v>14</v>
      </c>
      <c r="D20" s="9">
        <v>1</v>
      </c>
      <c r="E20" s="10">
        <v>3</v>
      </c>
      <c r="F20" s="11">
        <v>0.50299401197604787</v>
      </c>
      <c r="G20" s="11">
        <v>0.10179640718562874</v>
      </c>
      <c r="H20" s="11">
        <v>0.3473053892215569</v>
      </c>
      <c r="I20" s="11">
        <v>4.790419161676647E-2</v>
      </c>
      <c r="J20" s="11">
        <v>0</v>
      </c>
      <c r="K20" s="11">
        <v>0.50299401197604787</v>
      </c>
      <c r="L20" s="12">
        <v>84</v>
      </c>
    </row>
    <row r="21" spans="2:12">
      <c r="B21" s="265"/>
      <c r="C21" s="8">
        <v>15</v>
      </c>
      <c r="D21" s="9">
        <v>1</v>
      </c>
      <c r="E21" s="10">
        <v>2</v>
      </c>
      <c r="F21" s="11">
        <v>0.85628742514970058</v>
      </c>
      <c r="G21" s="11">
        <v>9.580838323353294E-2</v>
      </c>
      <c r="H21" s="11">
        <v>1.1976047904191617E-2</v>
      </c>
      <c r="I21" s="11">
        <v>3.5928143712574849E-2</v>
      </c>
      <c r="J21" s="11">
        <v>0</v>
      </c>
      <c r="K21" s="11">
        <v>0.85628742514970058</v>
      </c>
      <c r="L21" s="12">
        <v>143</v>
      </c>
    </row>
    <row r="22" spans="2:12">
      <c r="B22" s="265"/>
      <c r="C22" s="8">
        <v>16</v>
      </c>
      <c r="D22" s="9">
        <v>2</v>
      </c>
      <c r="E22" s="10">
        <v>1</v>
      </c>
      <c r="F22" s="11">
        <v>0.11377245508982035</v>
      </c>
      <c r="G22" s="11">
        <v>0.68862275449101795</v>
      </c>
      <c r="H22" s="11">
        <v>0.10179640718562874</v>
      </c>
      <c r="I22" s="11">
        <v>9.580838323353294E-2</v>
      </c>
      <c r="J22" s="11">
        <v>0</v>
      </c>
      <c r="K22" s="11">
        <v>0.68862275449101795</v>
      </c>
      <c r="L22" s="12">
        <v>115</v>
      </c>
    </row>
    <row r="23" spans="2:12">
      <c r="B23" s="265"/>
      <c r="C23" s="8">
        <v>17</v>
      </c>
      <c r="D23" s="9">
        <v>2</v>
      </c>
      <c r="E23" s="10">
        <v>3</v>
      </c>
      <c r="F23" s="11">
        <v>0.15662650602409639</v>
      </c>
      <c r="G23" s="11">
        <v>0.3493975903614458</v>
      </c>
      <c r="H23" s="11">
        <v>0.36144578313253012</v>
      </c>
      <c r="I23" s="11">
        <v>0.13253012048192772</v>
      </c>
      <c r="J23" s="11">
        <v>0</v>
      </c>
      <c r="K23" s="11">
        <v>0.3493975903614458</v>
      </c>
      <c r="L23" s="12">
        <v>58</v>
      </c>
    </row>
    <row r="24" spans="2:12">
      <c r="B24" s="265"/>
      <c r="C24" s="8">
        <v>18</v>
      </c>
      <c r="D24" s="9">
        <v>3</v>
      </c>
      <c r="E24" s="10">
        <v>2</v>
      </c>
      <c r="F24" s="11">
        <v>8.9820359281437126E-2</v>
      </c>
      <c r="G24" s="11">
        <v>0.21556886227544911</v>
      </c>
      <c r="H24" s="11">
        <v>0.49700598802395207</v>
      </c>
      <c r="I24" s="11">
        <v>0.19760479041916168</v>
      </c>
      <c r="J24" s="11">
        <v>0</v>
      </c>
      <c r="K24" s="11">
        <v>0.49700598802395207</v>
      </c>
      <c r="L24" s="12">
        <v>83</v>
      </c>
    </row>
    <row r="25" spans="2:12">
      <c r="B25" s="265"/>
      <c r="C25" s="8">
        <v>19</v>
      </c>
      <c r="D25" s="9">
        <v>3</v>
      </c>
      <c r="E25" s="10">
        <v>4</v>
      </c>
      <c r="F25" s="11">
        <v>5.3892215568862277E-2</v>
      </c>
      <c r="G25" s="11">
        <v>0.11976047904191617</v>
      </c>
      <c r="H25" s="11">
        <v>0.47305389221556887</v>
      </c>
      <c r="I25" s="11">
        <v>0.3532934131736527</v>
      </c>
      <c r="J25" s="11">
        <v>0</v>
      </c>
      <c r="K25" s="11">
        <v>0.47305389221556887</v>
      </c>
      <c r="L25" s="12">
        <v>79</v>
      </c>
    </row>
    <row r="26" spans="2:12" ht="17.25" thickBot="1">
      <c r="B26" s="266"/>
      <c r="C26" s="13">
        <v>20</v>
      </c>
      <c r="D26" s="14">
        <v>4</v>
      </c>
      <c r="E26" s="15">
        <v>3</v>
      </c>
      <c r="F26" s="16">
        <v>1.8072289156626505E-2</v>
      </c>
      <c r="G26" s="16">
        <v>0.21686746987951808</v>
      </c>
      <c r="H26" s="16">
        <v>0.24698795180722891</v>
      </c>
      <c r="I26" s="16">
        <v>0.51807228915662651</v>
      </c>
      <c r="J26" s="16">
        <v>0</v>
      </c>
      <c r="K26" s="16">
        <v>0.51807228915662651</v>
      </c>
      <c r="L26" s="17">
        <v>86</v>
      </c>
    </row>
    <row r="27" spans="2:12">
      <c r="B27" s="264" t="s">
        <v>165</v>
      </c>
      <c r="C27" s="3">
        <v>21</v>
      </c>
      <c r="D27" s="4">
        <v>4</v>
      </c>
      <c r="E27" s="5">
        <v>1</v>
      </c>
      <c r="F27" s="6">
        <v>0.19760479041916168</v>
      </c>
      <c r="G27" s="6">
        <v>0.16167664670658682</v>
      </c>
      <c r="H27" s="6">
        <v>0.17365269461077845</v>
      </c>
      <c r="I27" s="6">
        <v>0.46706586826347307</v>
      </c>
      <c r="J27" s="6">
        <v>0</v>
      </c>
      <c r="K27" s="6">
        <v>0.46706586826347307</v>
      </c>
      <c r="L27" s="7">
        <v>78</v>
      </c>
    </row>
    <row r="28" spans="2:12">
      <c r="B28" s="265"/>
      <c r="C28" s="8">
        <v>22</v>
      </c>
      <c r="D28" s="9">
        <v>1</v>
      </c>
      <c r="E28" s="10" t="s">
        <v>166</v>
      </c>
      <c r="F28" s="11">
        <v>0.26347305389221559</v>
      </c>
      <c r="G28" s="11">
        <v>0.25748502994011974</v>
      </c>
      <c r="H28" s="11">
        <v>0.22155688622754491</v>
      </c>
      <c r="I28" s="11">
        <v>0.25748502994011974</v>
      </c>
      <c r="J28" s="11">
        <v>0</v>
      </c>
      <c r="K28" s="11">
        <v>0.26347305389221559</v>
      </c>
      <c r="L28" s="12">
        <v>44</v>
      </c>
    </row>
    <row r="29" spans="2:12">
      <c r="B29" s="265"/>
      <c r="C29" s="8">
        <v>23</v>
      </c>
      <c r="D29" s="9">
        <v>3</v>
      </c>
      <c r="E29" s="10">
        <v>2</v>
      </c>
      <c r="F29" s="11">
        <v>0.19760479041916168</v>
      </c>
      <c r="G29" s="11">
        <v>0.23952095808383234</v>
      </c>
      <c r="H29" s="11">
        <v>0.3652694610778443</v>
      </c>
      <c r="I29" s="11">
        <v>0.19760479041916168</v>
      </c>
      <c r="J29" s="11">
        <v>0</v>
      </c>
      <c r="K29" s="11">
        <v>0.3652694610778443</v>
      </c>
      <c r="L29" s="12">
        <v>61</v>
      </c>
    </row>
    <row r="30" spans="2:12">
      <c r="B30" s="265"/>
      <c r="C30" s="8">
        <v>24</v>
      </c>
      <c r="D30" s="9">
        <v>4</v>
      </c>
      <c r="E30" s="10">
        <v>2</v>
      </c>
      <c r="F30" s="11">
        <v>2.9940119760479042E-2</v>
      </c>
      <c r="G30" s="11">
        <v>0.17964071856287425</v>
      </c>
      <c r="H30" s="11">
        <v>0.1437125748502994</v>
      </c>
      <c r="I30" s="11">
        <v>0.6467065868263473</v>
      </c>
      <c r="J30" s="11">
        <v>0</v>
      </c>
      <c r="K30" s="11">
        <v>0.6467065868263473</v>
      </c>
      <c r="L30" s="12">
        <v>108</v>
      </c>
    </row>
    <row r="31" spans="2:12">
      <c r="B31" s="265"/>
      <c r="C31" s="8">
        <v>25</v>
      </c>
      <c r="D31" s="9">
        <v>4</v>
      </c>
      <c r="E31" s="10">
        <v>2</v>
      </c>
      <c r="F31" s="11">
        <v>5.9880239520958084E-2</v>
      </c>
      <c r="G31" s="11">
        <v>0.32934131736526945</v>
      </c>
      <c r="H31" s="11">
        <v>0.27544910179640719</v>
      </c>
      <c r="I31" s="11">
        <v>0.33532934131736525</v>
      </c>
      <c r="J31" s="11">
        <v>0</v>
      </c>
      <c r="K31" s="11">
        <v>0.33532934131736525</v>
      </c>
      <c r="L31" s="12">
        <v>56</v>
      </c>
    </row>
    <row r="32" spans="2:12">
      <c r="B32" s="265"/>
      <c r="C32" s="8">
        <v>26</v>
      </c>
      <c r="D32" s="9">
        <v>4</v>
      </c>
      <c r="E32" s="10">
        <v>3</v>
      </c>
      <c r="F32" s="11">
        <v>3.5928143712574849E-2</v>
      </c>
      <c r="G32" s="11">
        <v>0.1377245508982036</v>
      </c>
      <c r="H32" s="11">
        <v>0.55688622754491013</v>
      </c>
      <c r="I32" s="11">
        <v>0.26946107784431139</v>
      </c>
      <c r="J32" s="11">
        <v>0</v>
      </c>
      <c r="K32" s="11">
        <v>0.26946107784431139</v>
      </c>
      <c r="L32" s="12">
        <v>45</v>
      </c>
    </row>
    <row r="33" spans="2:12">
      <c r="B33" s="265"/>
      <c r="C33" s="8">
        <v>27</v>
      </c>
      <c r="D33" s="9">
        <v>1</v>
      </c>
      <c r="E33" s="10">
        <v>4</v>
      </c>
      <c r="F33" s="11">
        <v>0.40119760479041916</v>
      </c>
      <c r="G33" s="11">
        <v>5.3892215568862277E-2</v>
      </c>
      <c r="H33" s="11">
        <v>0.1317365269461078</v>
      </c>
      <c r="I33" s="11">
        <v>0.41317365269461076</v>
      </c>
      <c r="J33" s="11">
        <v>0</v>
      </c>
      <c r="K33" s="11">
        <v>0.40119760479041916</v>
      </c>
      <c r="L33" s="12">
        <v>67</v>
      </c>
    </row>
    <row r="34" spans="2:12">
      <c r="B34" s="265"/>
      <c r="C34" s="8">
        <v>28</v>
      </c>
      <c r="D34" s="9">
        <v>2</v>
      </c>
      <c r="E34" s="10">
        <v>3</v>
      </c>
      <c r="F34" s="11">
        <v>0.12650602409638553</v>
      </c>
      <c r="G34" s="11">
        <v>0.41566265060240964</v>
      </c>
      <c r="H34" s="11">
        <v>0.3493975903614458</v>
      </c>
      <c r="I34" s="11">
        <v>0.10843373493975904</v>
      </c>
      <c r="J34" s="11">
        <v>0</v>
      </c>
      <c r="K34" s="11">
        <v>0.41566265060240964</v>
      </c>
      <c r="L34" s="12">
        <v>69</v>
      </c>
    </row>
    <row r="35" spans="2:12">
      <c r="B35" s="265"/>
      <c r="C35" s="8">
        <v>29</v>
      </c>
      <c r="D35" s="9">
        <v>1</v>
      </c>
      <c r="E35" s="10">
        <v>4</v>
      </c>
      <c r="F35" s="11">
        <v>0.1377245508982036</v>
      </c>
      <c r="G35" s="11">
        <v>0.26946107784431139</v>
      </c>
      <c r="H35" s="11">
        <v>0.22754491017964071</v>
      </c>
      <c r="I35" s="11">
        <v>0.3652694610778443</v>
      </c>
      <c r="J35" s="11">
        <v>0</v>
      </c>
      <c r="K35" s="11">
        <v>0.1377245508982036</v>
      </c>
      <c r="L35" s="12">
        <v>23</v>
      </c>
    </row>
    <row r="36" spans="2:12">
      <c r="B36" s="265"/>
      <c r="C36" s="8">
        <v>30</v>
      </c>
      <c r="D36" s="9">
        <v>3</v>
      </c>
      <c r="E36" s="10">
        <v>4</v>
      </c>
      <c r="F36" s="11">
        <v>0.11377245508982035</v>
      </c>
      <c r="G36" s="11">
        <v>0.20958083832335328</v>
      </c>
      <c r="H36" s="11">
        <v>0.23353293413173654</v>
      </c>
      <c r="I36" s="11">
        <v>0.44311377245508982</v>
      </c>
      <c r="J36" s="11">
        <v>0</v>
      </c>
      <c r="K36" s="11">
        <v>0.23353293413173654</v>
      </c>
      <c r="L36" s="12">
        <v>39</v>
      </c>
    </row>
    <row r="37" spans="2:12">
      <c r="B37" s="265"/>
      <c r="C37" s="8">
        <v>31</v>
      </c>
      <c r="D37" s="9">
        <v>3</v>
      </c>
      <c r="E37" s="10">
        <v>1</v>
      </c>
      <c r="F37" s="11">
        <v>0.29940119760479039</v>
      </c>
      <c r="G37" s="11">
        <v>0.1437125748502994</v>
      </c>
      <c r="H37" s="11">
        <v>0.28742514970059879</v>
      </c>
      <c r="I37" s="11">
        <v>0.26946107784431139</v>
      </c>
      <c r="J37" s="11">
        <v>0</v>
      </c>
      <c r="K37" s="11">
        <v>0.28742514970059879</v>
      </c>
      <c r="L37" s="12">
        <v>48</v>
      </c>
    </row>
    <row r="38" spans="2:12">
      <c r="B38" s="265"/>
      <c r="C38" s="8">
        <v>32</v>
      </c>
      <c r="D38" s="9">
        <v>1</v>
      </c>
      <c r="E38" s="10">
        <v>2</v>
      </c>
      <c r="F38" s="11">
        <v>0.3652694610778443</v>
      </c>
      <c r="G38" s="11">
        <v>0.24550898203592814</v>
      </c>
      <c r="H38" s="11">
        <v>0.22754491017964071</v>
      </c>
      <c r="I38" s="11">
        <v>0.16167664670658682</v>
      </c>
      <c r="J38" s="11">
        <v>0</v>
      </c>
      <c r="K38" s="11">
        <v>0.3652694610778443</v>
      </c>
      <c r="L38" s="12">
        <v>61</v>
      </c>
    </row>
    <row r="39" spans="2:12">
      <c r="B39" s="265"/>
      <c r="C39" s="8">
        <v>33</v>
      </c>
      <c r="D39" s="9">
        <v>2</v>
      </c>
      <c r="E39" s="10">
        <v>4</v>
      </c>
      <c r="F39" s="11">
        <v>0.10778443113772455</v>
      </c>
      <c r="G39" s="11">
        <v>0.28742514970059879</v>
      </c>
      <c r="H39" s="11">
        <v>0.20958083832335328</v>
      </c>
      <c r="I39" s="11">
        <v>0.39520958083832336</v>
      </c>
      <c r="J39" s="11">
        <v>0</v>
      </c>
      <c r="K39" s="11">
        <v>0.28742514970059879</v>
      </c>
      <c r="L39" s="12">
        <v>48</v>
      </c>
    </row>
    <row r="40" spans="2:12">
      <c r="B40" s="265"/>
      <c r="C40" s="8">
        <v>34</v>
      </c>
      <c r="D40" s="9">
        <v>4</v>
      </c>
      <c r="E40" s="10">
        <v>3</v>
      </c>
      <c r="F40" s="11">
        <v>0.13855421686746988</v>
      </c>
      <c r="G40" s="11">
        <v>0.1746987951807229</v>
      </c>
      <c r="H40" s="11">
        <v>0.39156626506024095</v>
      </c>
      <c r="I40" s="11">
        <v>0.29518072289156627</v>
      </c>
      <c r="J40" s="11">
        <v>0</v>
      </c>
      <c r="K40" s="11">
        <v>0.29518072289156627</v>
      </c>
      <c r="L40" s="12">
        <v>49</v>
      </c>
    </row>
    <row r="41" spans="2:12">
      <c r="B41" s="265"/>
      <c r="C41" s="8">
        <v>35</v>
      </c>
      <c r="D41" s="9">
        <v>2</v>
      </c>
      <c r="E41" s="10">
        <v>3</v>
      </c>
      <c r="F41" s="11">
        <v>5.9880239520958084E-2</v>
      </c>
      <c r="G41" s="11">
        <v>0.55688622754491013</v>
      </c>
      <c r="H41" s="11">
        <v>0.31736526946107785</v>
      </c>
      <c r="I41" s="11">
        <v>6.5868263473053898E-2</v>
      </c>
      <c r="J41" s="11">
        <v>0</v>
      </c>
      <c r="K41" s="11">
        <v>0.55688622754491013</v>
      </c>
      <c r="L41" s="12">
        <v>93</v>
      </c>
    </row>
    <row r="42" spans="2:12">
      <c r="B42" s="265"/>
      <c r="C42" s="8">
        <v>36</v>
      </c>
      <c r="D42" s="9">
        <v>1</v>
      </c>
      <c r="E42" s="10">
        <v>2</v>
      </c>
      <c r="F42" s="11">
        <v>0.75449101796407181</v>
      </c>
      <c r="G42" s="11">
        <v>8.9820359281437126E-2</v>
      </c>
      <c r="H42" s="11">
        <v>7.1856287425149698E-2</v>
      </c>
      <c r="I42" s="11">
        <v>8.3832335329341312E-2</v>
      </c>
      <c r="J42" s="11">
        <v>0</v>
      </c>
      <c r="K42" s="11">
        <v>0.75449101796407181</v>
      </c>
      <c r="L42" s="12">
        <v>126</v>
      </c>
    </row>
    <row r="43" spans="2:12">
      <c r="B43" s="265"/>
      <c r="C43" s="8">
        <v>37</v>
      </c>
      <c r="D43" s="9">
        <v>2</v>
      </c>
      <c r="E43" s="10">
        <v>4</v>
      </c>
      <c r="F43" s="11">
        <v>3.5928143712574849E-2</v>
      </c>
      <c r="G43" s="11">
        <v>0.80239520958083832</v>
      </c>
      <c r="H43" s="11">
        <v>5.9880239520958084E-2</v>
      </c>
      <c r="I43" s="11">
        <v>0.10179640718562874</v>
      </c>
      <c r="J43" s="11">
        <v>0</v>
      </c>
      <c r="K43" s="11">
        <v>0.80239520958083832</v>
      </c>
      <c r="L43" s="12">
        <v>134</v>
      </c>
    </row>
    <row r="44" spans="2:12">
      <c r="B44" s="265"/>
      <c r="C44" s="8">
        <v>38</v>
      </c>
      <c r="D44" s="9">
        <v>3</v>
      </c>
      <c r="E44" s="10">
        <v>4</v>
      </c>
      <c r="F44" s="11">
        <v>5.3892215568862277E-2</v>
      </c>
      <c r="G44" s="11">
        <v>0.10179640718562874</v>
      </c>
      <c r="H44" s="11">
        <v>0.68263473053892221</v>
      </c>
      <c r="I44" s="11">
        <v>0.16167664670658682</v>
      </c>
      <c r="J44" s="11">
        <v>0</v>
      </c>
      <c r="K44" s="11">
        <v>0.68263473053892221</v>
      </c>
      <c r="L44" s="12">
        <v>114</v>
      </c>
    </row>
    <row r="45" spans="2:12">
      <c r="B45" s="265"/>
      <c r="C45" s="8">
        <v>39</v>
      </c>
      <c r="D45" s="9">
        <v>3</v>
      </c>
      <c r="E45" s="10">
        <v>4</v>
      </c>
      <c r="F45" s="11">
        <v>4.1916167664670656E-2</v>
      </c>
      <c r="G45" s="11">
        <v>0.11976047904191617</v>
      </c>
      <c r="H45" s="11">
        <v>0.64071856287425155</v>
      </c>
      <c r="I45" s="11">
        <v>0.19760479041916168</v>
      </c>
      <c r="J45" s="11">
        <v>0</v>
      </c>
      <c r="K45" s="11">
        <v>0.64071856287425155</v>
      </c>
      <c r="L45" s="12">
        <v>107</v>
      </c>
    </row>
    <row r="46" spans="2:12" ht="17.25" thickBot="1">
      <c r="B46" s="266"/>
      <c r="C46" s="13">
        <v>40</v>
      </c>
      <c r="D46" s="14">
        <v>4</v>
      </c>
      <c r="E46" s="15">
        <v>3</v>
      </c>
      <c r="F46" s="16">
        <v>2.9940119760479042E-2</v>
      </c>
      <c r="G46" s="16">
        <v>8.9820359281437126E-2</v>
      </c>
      <c r="H46" s="16">
        <v>0.17964071856287425</v>
      </c>
      <c r="I46" s="16">
        <v>0.70059880239520955</v>
      </c>
      <c r="J46" s="16">
        <v>0</v>
      </c>
      <c r="K46" s="16">
        <v>0.70059880239520955</v>
      </c>
      <c r="L46" s="17">
        <v>117</v>
      </c>
    </row>
    <row r="47" spans="2:12">
      <c r="B47" s="264" t="s">
        <v>6</v>
      </c>
      <c r="C47" s="3">
        <v>41</v>
      </c>
      <c r="D47" s="4">
        <v>2</v>
      </c>
      <c r="E47" s="5">
        <v>3</v>
      </c>
      <c r="F47" s="6">
        <v>0.16071428571428573</v>
      </c>
      <c r="G47" s="6">
        <v>0.55952380952380953</v>
      </c>
      <c r="H47" s="6">
        <v>0.25595238095238093</v>
      </c>
      <c r="I47" s="6">
        <v>2.3809523809523808E-2</v>
      </c>
      <c r="J47" s="6">
        <v>0</v>
      </c>
      <c r="K47" s="6">
        <v>0.55952380952380953</v>
      </c>
      <c r="L47" s="7">
        <v>94</v>
      </c>
    </row>
    <row r="48" spans="2:12">
      <c r="B48" s="265"/>
      <c r="C48" s="8">
        <v>42</v>
      </c>
      <c r="D48" s="9">
        <v>3</v>
      </c>
      <c r="E48" s="10">
        <v>2</v>
      </c>
      <c r="F48" s="11">
        <v>4.7619047619047616E-2</v>
      </c>
      <c r="G48" s="11">
        <v>0.24404761904761904</v>
      </c>
      <c r="H48" s="11">
        <v>0.56547619047619047</v>
      </c>
      <c r="I48" s="11">
        <v>0.14285714285714285</v>
      </c>
      <c r="J48" s="11">
        <v>0</v>
      </c>
      <c r="K48" s="11">
        <v>0.56547619047619047</v>
      </c>
      <c r="L48" s="12">
        <v>95</v>
      </c>
    </row>
    <row r="49" spans="2:12">
      <c r="B49" s="265"/>
      <c r="C49" s="8">
        <v>43</v>
      </c>
      <c r="D49" s="9">
        <v>3</v>
      </c>
      <c r="E49" s="10">
        <v>2</v>
      </c>
      <c r="F49" s="11">
        <v>5.9880239520958084E-2</v>
      </c>
      <c r="G49" s="11">
        <v>0.11377245508982035</v>
      </c>
      <c r="H49" s="11">
        <v>0.79041916167664672</v>
      </c>
      <c r="I49" s="11">
        <v>3.5928143712574849E-2</v>
      </c>
      <c r="J49" s="11">
        <v>0</v>
      </c>
      <c r="K49" s="11">
        <v>0.79041916167664672</v>
      </c>
      <c r="L49" s="12">
        <v>132</v>
      </c>
    </row>
    <row r="50" spans="2:12">
      <c r="B50" s="265"/>
      <c r="C50" s="8">
        <v>44</v>
      </c>
      <c r="D50" s="9">
        <v>4</v>
      </c>
      <c r="E50" s="10">
        <v>2</v>
      </c>
      <c r="F50" s="11">
        <v>2.3809523809523808E-2</v>
      </c>
      <c r="G50" s="11">
        <v>0.13095238095238096</v>
      </c>
      <c r="H50" s="11">
        <v>4.1666666666666664E-2</v>
      </c>
      <c r="I50" s="11">
        <v>0.8035714285714286</v>
      </c>
      <c r="J50" s="11">
        <v>0</v>
      </c>
      <c r="K50" s="11">
        <v>0.8035714285714286</v>
      </c>
      <c r="L50" s="12">
        <v>135</v>
      </c>
    </row>
    <row r="51" spans="2:12">
      <c r="B51" s="265"/>
      <c r="C51" s="8">
        <v>45</v>
      </c>
      <c r="D51" s="9">
        <v>1</v>
      </c>
      <c r="E51" s="10">
        <v>3</v>
      </c>
      <c r="F51" s="11">
        <v>0.48809523809523808</v>
      </c>
      <c r="G51" s="11">
        <v>0.13095238095238096</v>
      </c>
      <c r="H51" s="11">
        <v>0.20833333333333334</v>
      </c>
      <c r="I51" s="11">
        <v>0.17261904761904762</v>
      </c>
      <c r="J51" s="11">
        <v>0</v>
      </c>
      <c r="K51" s="11">
        <v>0.48809523809523808</v>
      </c>
      <c r="L51" s="12">
        <v>82</v>
      </c>
    </row>
    <row r="52" spans="2:12">
      <c r="B52" s="265"/>
      <c r="C52" s="8">
        <v>46</v>
      </c>
      <c r="D52" s="9">
        <v>3</v>
      </c>
      <c r="E52" s="10">
        <v>1</v>
      </c>
      <c r="F52" s="11">
        <v>0.2857142857142857</v>
      </c>
      <c r="G52" s="11">
        <v>9.5238095238095233E-2</v>
      </c>
      <c r="H52" s="11">
        <v>0.51190476190476186</v>
      </c>
      <c r="I52" s="11">
        <v>0.10714285714285714</v>
      </c>
      <c r="J52" s="11">
        <v>0</v>
      </c>
      <c r="K52" s="11">
        <v>0.51190476190476186</v>
      </c>
      <c r="L52" s="12">
        <v>86</v>
      </c>
    </row>
    <row r="53" spans="2:12">
      <c r="B53" s="265"/>
      <c r="C53" s="8">
        <v>47</v>
      </c>
      <c r="D53" s="9">
        <v>1</v>
      </c>
      <c r="E53" s="10">
        <v>4</v>
      </c>
      <c r="F53" s="11">
        <v>0.48214285714285715</v>
      </c>
      <c r="G53" s="11">
        <v>0.10714285714285714</v>
      </c>
      <c r="H53" s="11">
        <v>0.1130952380952381</v>
      </c>
      <c r="I53" s="11">
        <v>0.29761904761904762</v>
      </c>
      <c r="J53" s="11">
        <v>0</v>
      </c>
      <c r="K53" s="11">
        <v>0.48214285714285715</v>
      </c>
      <c r="L53" s="12">
        <v>81</v>
      </c>
    </row>
    <row r="54" spans="2:12">
      <c r="B54" s="265"/>
      <c r="C54" s="8">
        <v>48</v>
      </c>
      <c r="D54" s="9">
        <v>1</v>
      </c>
      <c r="E54" s="10">
        <v>2</v>
      </c>
      <c r="F54" s="11">
        <v>0.39285714285714285</v>
      </c>
      <c r="G54" s="11">
        <v>0.34523809523809523</v>
      </c>
      <c r="H54" s="11">
        <v>0.22023809523809523</v>
      </c>
      <c r="I54" s="11">
        <v>4.1666666666666664E-2</v>
      </c>
      <c r="J54" s="11">
        <v>0</v>
      </c>
      <c r="K54" s="11">
        <v>0.39285714285714285</v>
      </c>
      <c r="L54" s="12">
        <v>66</v>
      </c>
    </row>
    <row r="55" spans="2:12">
      <c r="B55" s="265"/>
      <c r="C55" s="8">
        <v>49</v>
      </c>
      <c r="D55" s="9">
        <v>2</v>
      </c>
      <c r="E55" s="10">
        <v>3</v>
      </c>
      <c r="F55" s="11">
        <v>0.17261904761904762</v>
      </c>
      <c r="G55" s="11">
        <v>0.5714285714285714</v>
      </c>
      <c r="H55" s="11">
        <v>0.22023809523809523</v>
      </c>
      <c r="I55" s="11">
        <v>3.5714285714285712E-2</v>
      </c>
      <c r="J55" s="11">
        <v>0</v>
      </c>
      <c r="K55" s="11">
        <v>0.5714285714285714</v>
      </c>
      <c r="L55" s="12">
        <v>96</v>
      </c>
    </row>
    <row r="56" spans="2:12">
      <c r="B56" s="265"/>
      <c r="C56" s="8">
        <v>50</v>
      </c>
      <c r="D56" s="9">
        <v>3</v>
      </c>
      <c r="E56" s="10">
        <v>1</v>
      </c>
      <c r="F56" s="11">
        <v>0.20833333333333334</v>
      </c>
      <c r="G56" s="11">
        <v>0.11904761904761904</v>
      </c>
      <c r="H56" s="11">
        <v>0.61904761904761907</v>
      </c>
      <c r="I56" s="11">
        <v>5.3571428571428568E-2</v>
      </c>
      <c r="J56" s="11">
        <v>0</v>
      </c>
      <c r="K56" s="11">
        <v>0.61904761904761907</v>
      </c>
      <c r="L56" s="12">
        <v>104</v>
      </c>
    </row>
    <row r="57" spans="2:12">
      <c r="B57" s="265"/>
      <c r="C57" s="8">
        <v>51</v>
      </c>
      <c r="D57" s="9">
        <v>4</v>
      </c>
      <c r="E57" s="10">
        <v>1</v>
      </c>
      <c r="F57" s="11">
        <v>5.9523809523809521E-2</v>
      </c>
      <c r="G57" s="11">
        <v>5.3571428571428568E-2</v>
      </c>
      <c r="H57" s="11">
        <v>2.3809523809523808E-2</v>
      </c>
      <c r="I57" s="11">
        <v>0.86309523809523814</v>
      </c>
      <c r="J57" s="11">
        <v>0</v>
      </c>
      <c r="K57" s="11">
        <v>0.86309523809523814</v>
      </c>
      <c r="L57" s="12">
        <v>145</v>
      </c>
    </row>
    <row r="58" spans="2:12">
      <c r="B58" s="265"/>
      <c r="C58" s="8">
        <v>52</v>
      </c>
      <c r="D58" s="9">
        <v>1</v>
      </c>
      <c r="E58" s="10">
        <v>4</v>
      </c>
      <c r="F58" s="11">
        <v>0.75</v>
      </c>
      <c r="G58" s="11">
        <v>7.1428571428571425E-2</v>
      </c>
      <c r="H58" s="11">
        <v>5.3571428571428568E-2</v>
      </c>
      <c r="I58" s="11">
        <v>0.125</v>
      </c>
      <c r="J58" s="11">
        <v>0</v>
      </c>
      <c r="K58" s="11">
        <v>0.75</v>
      </c>
      <c r="L58" s="12">
        <v>126</v>
      </c>
    </row>
    <row r="59" spans="2:12">
      <c r="B59" s="265"/>
      <c r="C59" s="8">
        <v>53</v>
      </c>
      <c r="D59" s="9">
        <v>2</v>
      </c>
      <c r="E59" s="10">
        <v>3</v>
      </c>
      <c r="F59" s="11">
        <v>2.976190476190476E-2</v>
      </c>
      <c r="G59" s="11">
        <v>0.61309523809523814</v>
      </c>
      <c r="H59" s="11">
        <v>0.26190476190476192</v>
      </c>
      <c r="I59" s="11">
        <v>9.5238095238095233E-2</v>
      </c>
      <c r="J59" s="11">
        <v>0</v>
      </c>
      <c r="K59" s="11">
        <v>0.61309523809523814</v>
      </c>
      <c r="L59" s="12">
        <v>103</v>
      </c>
    </row>
    <row r="60" spans="2:12">
      <c r="B60" s="265"/>
      <c r="C60" s="8">
        <v>54</v>
      </c>
      <c r="D60" s="9">
        <v>4</v>
      </c>
      <c r="E60" s="10">
        <v>3</v>
      </c>
      <c r="F60" s="11">
        <v>0.13690476190476192</v>
      </c>
      <c r="G60" s="11">
        <v>0.13095238095238096</v>
      </c>
      <c r="H60" s="11">
        <v>0.18452380952380953</v>
      </c>
      <c r="I60" s="11">
        <v>0.54761904761904767</v>
      </c>
      <c r="J60" s="11">
        <v>0</v>
      </c>
      <c r="K60" s="11">
        <v>0.54761904761904767</v>
      </c>
      <c r="L60" s="12">
        <v>92</v>
      </c>
    </row>
    <row r="61" spans="2:12">
      <c r="B61" s="265"/>
      <c r="C61" s="8">
        <v>55</v>
      </c>
      <c r="D61" s="9">
        <v>3</v>
      </c>
      <c r="E61" s="10">
        <v>2</v>
      </c>
      <c r="F61" s="11">
        <v>0.13690476190476192</v>
      </c>
      <c r="G61" s="11">
        <v>0.44047619047619047</v>
      </c>
      <c r="H61" s="11">
        <v>0.31547619047619047</v>
      </c>
      <c r="I61" s="11">
        <v>0.10714285714285714</v>
      </c>
      <c r="J61" s="11">
        <v>0</v>
      </c>
      <c r="K61" s="11">
        <v>0.31547619047619047</v>
      </c>
      <c r="L61" s="12">
        <v>53</v>
      </c>
    </row>
    <row r="62" spans="2:12">
      <c r="B62" s="265"/>
      <c r="C62" s="8">
        <v>56</v>
      </c>
      <c r="D62" s="9">
        <v>2</v>
      </c>
      <c r="E62" s="10">
        <v>3</v>
      </c>
      <c r="F62" s="11">
        <v>0.15476190476190477</v>
      </c>
      <c r="G62" s="11">
        <v>0.48214285714285715</v>
      </c>
      <c r="H62" s="11">
        <v>0.30357142857142855</v>
      </c>
      <c r="I62" s="11">
        <v>5.9523809523809521E-2</v>
      </c>
      <c r="J62" s="11">
        <v>0</v>
      </c>
      <c r="K62" s="11">
        <v>0.48214285714285715</v>
      </c>
      <c r="L62" s="12">
        <v>81</v>
      </c>
    </row>
    <row r="63" spans="2:12">
      <c r="B63" s="265"/>
      <c r="C63" s="8">
        <v>57</v>
      </c>
      <c r="D63" s="9">
        <v>3</v>
      </c>
      <c r="E63" s="10">
        <v>2</v>
      </c>
      <c r="F63" s="11">
        <v>7.1428571428571425E-2</v>
      </c>
      <c r="G63" s="11">
        <v>0.32142857142857145</v>
      </c>
      <c r="H63" s="11">
        <v>0.43452380952380953</v>
      </c>
      <c r="I63" s="11">
        <v>0.17261904761904762</v>
      </c>
      <c r="J63" s="11">
        <v>0</v>
      </c>
      <c r="K63" s="11">
        <v>0.43452380952380953</v>
      </c>
      <c r="L63" s="12">
        <v>73</v>
      </c>
    </row>
    <row r="64" spans="2:12">
      <c r="B64" s="265"/>
      <c r="C64" s="8">
        <v>58</v>
      </c>
      <c r="D64" s="9">
        <v>1</v>
      </c>
      <c r="E64" s="10">
        <v>4</v>
      </c>
      <c r="F64" s="11">
        <v>0.48809523809523808</v>
      </c>
      <c r="G64" s="11">
        <v>0.1130952380952381</v>
      </c>
      <c r="H64" s="11">
        <v>7.1428571428571425E-2</v>
      </c>
      <c r="I64" s="11">
        <v>0.32738095238095238</v>
      </c>
      <c r="J64" s="11">
        <v>0</v>
      </c>
      <c r="K64" s="11">
        <v>0.48809523809523808</v>
      </c>
      <c r="L64" s="12">
        <v>82</v>
      </c>
    </row>
    <row r="65" spans="2:12">
      <c r="B65" s="265"/>
      <c r="C65" s="8">
        <v>59</v>
      </c>
      <c r="D65" s="9">
        <v>4</v>
      </c>
      <c r="E65" s="10">
        <v>3</v>
      </c>
      <c r="F65" s="11">
        <v>0.15476190476190477</v>
      </c>
      <c r="G65" s="11">
        <v>0.15476190476190477</v>
      </c>
      <c r="H65" s="11">
        <v>0.23809523809523808</v>
      </c>
      <c r="I65" s="11">
        <v>0.45238095238095238</v>
      </c>
      <c r="J65" s="11">
        <v>0</v>
      </c>
      <c r="K65" s="11">
        <v>0.45238095238095238</v>
      </c>
      <c r="L65" s="12">
        <v>76</v>
      </c>
    </row>
    <row r="66" spans="2:12" ht="17.25" thickBot="1">
      <c r="B66" s="266"/>
      <c r="C66" s="13">
        <v>60</v>
      </c>
      <c r="D66" s="14">
        <v>4</v>
      </c>
      <c r="E66" s="15">
        <v>1</v>
      </c>
      <c r="F66" s="16">
        <v>0.23214285714285715</v>
      </c>
      <c r="G66" s="16">
        <v>0.125</v>
      </c>
      <c r="H66" s="16">
        <v>0.10119047619047619</v>
      </c>
      <c r="I66" s="16">
        <v>0.54166666666666663</v>
      </c>
      <c r="J66" s="16">
        <v>0</v>
      </c>
      <c r="K66" s="16">
        <v>0.54166666666666663</v>
      </c>
      <c r="L66" s="17">
        <v>91</v>
      </c>
    </row>
    <row r="67" spans="2:12">
      <c r="B67" s="264" t="s">
        <v>8</v>
      </c>
      <c r="C67" s="3">
        <v>61</v>
      </c>
      <c r="D67" s="4">
        <v>3</v>
      </c>
      <c r="E67" s="5">
        <v>4</v>
      </c>
      <c r="F67" s="6">
        <v>2.3809523809523808E-2</v>
      </c>
      <c r="G67" s="6">
        <v>4.1666666666666664E-2</v>
      </c>
      <c r="H67" s="6">
        <v>0.86309523809523814</v>
      </c>
      <c r="I67" s="6">
        <v>7.1428571428571425E-2</v>
      </c>
      <c r="J67" s="6">
        <v>0</v>
      </c>
      <c r="K67" s="6">
        <v>0.86309523809523814</v>
      </c>
      <c r="L67" s="7">
        <v>145</v>
      </c>
    </row>
    <row r="68" spans="2:12">
      <c r="B68" s="265"/>
      <c r="C68" s="8">
        <v>62</v>
      </c>
      <c r="D68" s="9">
        <v>2</v>
      </c>
      <c r="E68" s="10">
        <v>3</v>
      </c>
      <c r="F68" s="11">
        <v>8.3832335329341312E-2</v>
      </c>
      <c r="G68" s="11">
        <v>0.59880239520958078</v>
      </c>
      <c r="H68" s="11">
        <v>0.18562874251497005</v>
      </c>
      <c r="I68" s="11">
        <v>0.1317365269461078</v>
      </c>
      <c r="J68" s="11">
        <v>0</v>
      </c>
      <c r="K68" s="11">
        <v>0.59880239520958078</v>
      </c>
      <c r="L68" s="12">
        <v>100</v>
      </c>
    </row>
    <row r="69" spans="2:12">
      <c r="B69" s="265"/>
      <c r="C69" s="8">
        <v>63</v>
      </c>
      <c r="D69" s="9">
        <v>4</v>
      </c>
      <c r="E69" s="10">
        <v>3</v>
      </c>
      <c r="F69" s="11">
        <v>5.9523809523809521E-2</v>
      </c>
      <c r="G69" s="11">
        <v>4.1666666666666664E-2</v>
      </c>
      <c r="H69" s="11">
        <v>8.3333333333333329E-2</v>
      </c>
      <c r="I69" s="11">
        <v>0.81547619047619047</v>
      </c>
      <c r="J69" s="11">
        <v>0</v>
      </c>
      <c r="K69" s="11">
        <v>0.81547619047619047</v>
      </c>
      <c r="L69" s="12">
        <v>137</v>
      </c>
    </row>
    <row r="70" spans="2:12">
      <c r="B70" s="265"/>
      <c r="C70" s="8">
        <v>64</v>
      </c>
      <c r="D70" s="9">
        <v>1</v>
      </c>
      <c r="E70" s="10">
        <v>2</v>
      </c>
      <c r="F70" s="11">
        <v>0.29761904761904762</v>
      </c>
      <c r="G70" s="11">
        <v>0.4107142857142857</v>
      </c>
      <c r="H70" s="11">
        <v>0.22619047619047619</v>
      </c>
      <c r="I70" s="11">
        <v>6.5476190476190479E-2</v>
      </c>
      <c r="J70" s="11">
        <v>0</v>
      </c>
      <c r="K70" s="11">
        <v>0.29761904761904762</v>
      </c>
      <c r="L70" s="12">
        <v>50</v>
      </c>
    </row>
    <row r="71" spans="2:12">
      <c r="B71" s="265"/>
      <c r="C71" s="8">
        <v>65</v>
      </c>
      <c r="D71" s="9">
        <v>1</v>
      </c>
      <c r="E71" s="10">
        <v>4</v>
      </c>
      <c r="F71" s="11">
        <v>0.47305389221556887</v>
      </c>
      <c r="G71" s="11">
        <v>6.5868263473053898E-2</v>
      </c>
      <c r="H71" s="11">
        <v>6.5868263473053898E-2</v>
      </c>
      <c r="I71" s="11">
        <v>0.39520958083832336</v>
      </c>
      <c r="J71" s="11">
        <v>0</v>
      </c>
      <c r="K71" s="11">
        <v>0.47305389221556887</v>
      </c>
      <c r="L71" s="12">
        <v>79</v>
      </c>
    </row>
    <row r="72" spans="2:12">
      <c r="B72" s="265"/>
      <c r="C72" s="8">
        <v>66</v>
      </c>
      <c r="D72" s="9">
        <v>2</v>
      </c>
      <c r="E72" s="10">
        <v>3</v>
      </c>
      <c r="F72" s="11">
        <v>0.10714285714285714</v>
      </c>
      <c r="G72" s="11">
        <v>0.5535714285714286</v>
      </c>
      <c r="H72" s="11">
        <v>0.19642857142857142</v>
      </c>
      <c r="I72" s="11">
        <v>0.14285714285714285</v>
      </c>
      <c r="J72" s="11">
        <v>0</v>
      </c>
      <c r="K72" s="11">
        <v>0.5535714285714286</v>
      </c>
      <c r="L72" s="12">
        <v>93</v>
      </c>
    </row>
    <row r="73" spans="2:12">
      <c r="B73" s="265"/>
      <c r="C73" s="8">
        <v>67</v>
      </c>
      <c r="D73" s="9">
        <v>3</v>
      </c>
      <c r="E73" s="10" t="s">
        <v>166</v>
      </c>
      <c r="F73" s="11">
        <v>8.9285714285714288E-2</v>
      </c>
      <c r="G73" s="11">
        <v>0.26190476190476192</v>
      </c>
      <c r="H73" s="11">
        <v>0.38690476190476192</v>
      </c>
      <c r="I73" s="11">
        <v>0.26190476190476192</v>
      </c>
      <c r="J73" s="11">
        <v>0</v>
      </c>
      <c r="K73" s="11">
        <v>0.38690476190476192</v>
      </c>
      <c r="L73" s="12">
        <v>65</v>
      </c>
    </row>
    <row r="74" spans="2:12">
      <c r="B74" s="265"/>
      <c r="C74" s="8">
        <v>68</v>
      </c>
      <c r="D74" s="9">
        <v>3</v>
      </c>
      <c r="E74" s="10">
        <v>2</v>
      </c>
      <c r="F74" s="11">
        <v>4.1666666666666664E-2</v>
      </c>
      <c r="G74" s="11">
        <v>0.23809523809523808</v>
      </c>
      <c r="H74" s="11">
        <v>0.6428571428571429</v>
      </c>
      <c r="I74" s="11">
        <v>7.7380952380952384E-2</v>
      </c>
      <c r="J74" s="11">
        <v>0</v>
      </c>
      <c r="K74" s="11">
        <v>0.6428571428571429</v>
      </c>
      <c r="L74" s="12">
        <v>108</v>
      </c>
    </row>
    <row r="75" spans="2:12">
      <c r="B75" s="265"/>
      <c r="C75" s="8">
        <v>69</v>
      </c>
      <c r="D75" s="9">
        <v>3</v>
      </c>
      <c r="E75" s="10">
        <v>2</v>
      </c>
      <c r="F75" s="11">
        <v>5.9880239520958084E-2</v>
      </c>
      <c r="G75" s="11">
        <v>0.27544910179640719</v>
      </c>
      <c r="H75" s="11">
        <v>0.50299401197604787</v>
      </c>
      <c r="I75" s="11">
        <v>0.16167664670658682</v>
      </c>
      <c r="J75" s="11">
        <v>0</v>
      </c>
      <c r="K75" s="11">
        <v>0.50299401197604787</v>
      </c>
      <c r="L75" s="12">
        <v>84</v>
      </c>
    </row>
    <row r="76" spans="2:12">
      <c r="B76" s="265"/>
      <c r="C76" s="8">
        <v>70</v>
      </c>
      <c r="D76" s="9">
        <v>1</v>
      </c>
      <c r="E76" s="10">
        <v>4</v>
      </c>
      <c r="F76" s="11">
        <v>0.6964285714285714</v>
      </c>
      <c r="G76" s="11">
        <v>4.7619047619047616E-2</v>
      </c>
      <c r="H76" s="11">
        <v>3.5714285714285712E-2</v>
      </c>
      <c r="I76" s="11">
        <v>0.22023809523809523</v>
      </c>
      <c r="J76" s="11">
        <v>0</v>
      </c>
      <c r="K76" s="11">
        <v>0.6964285714285714</v>
      </c>
      <c r="L76" s="12">
        <v>117</v>
      </c>
    </row>
    <row r="77" spans="2:12">
      <c r="B77" s="265"/>
      <c r="C77" s="8">
        <v>71</v>
      </c>
      <c r="D77" s="9">
        <v>1</v>
      </c>
      <c r="E77" s="10">
        <v>2</v>
      </c>
      <c r="F77" s="11">
        <v>0.44642857142857145</v>
      </c>
      <c r="G77" s="11">
        <v>0.3392857142857143</v>
      </c>
      <c r="H77" s="11">
        <v>4.7619047619047616E-2</v>
      </c>
      <c r="I77" s="11">
        <v>0.16666666666666666</v>
      </c>
      <c r="J77" s="11">
        <v>0</v>
      </c>
      <c r="K77" s="11">
        <v>0.44642857142857145</v>
      </c>
      <c r="L77" s="12">
        <v>75</v>
      </c>
    </row>
    <row r="78" spans="2:12">
      <c r="B78" s="265"/>
      <c r="C78" s="8">
        <v>72</v>
      </c>
      <c r="D78" s="9">
        <v>1</v>
      </c>
      <c r="E78" s="10">
        <v>3</v>
      </c>
      <c r="F78" s="11">
        <v>0.48809523809523808</v>
      </c>
      <c r="G78" s="11">
        <v>0.1130952380952381</v>
      </c>
      <c r="H78" s="11">
        <v>0.26785714285714285</v>
      </c>
      <c r="I78" s="11">
        <v>0.13095238095238096</v>
      </c>
      <c r="J78" s="11">
        <v>0</v>
      </c>
      <c r="K78" s="11">
        <v>0.48809523809523808</v>
      </c>
      <c r="L78" s="12">
        <v>82</v>
      </c>
    </row>
    <row r="79" spans="2:12">
      <c r="B79" s="265"/>
      <c r="C79" s="8">
        <v>73</v>
      </c>
      <c r="D79" s="9">
        <v>2</v>
      </c>
      <c r="E79" s="10">
        <v>1</v>
      </c>
      <c r="F79" s="11">
        <v>0.23353293413173654</v>
      </c>
      <c r="G79" s="11">
        <v>0.52095808383233533</v>
      </c>
      <c r="H79" s="11">
        <v>0.10778443113772455</v>
      </c>
      <c r="I79" s="11">
        <v>0.1377245508982036</v>
      </c>
      <c r="J79" s="11">
        <v>0</v>
      </c>
      <c r="K79" s="11">
        <v>0.52095808383233533</v>
      </c>
      <c r="L79" s="12">
        <v>87</v>
      </c>
    </row>
    <row r="80" spans="2:12">
      <c r="B80" s="265"/>
      <c r="C80" s="8">
        <v>74</v>
      </c>
      <c r="D80" s="9">
        <v>1</v>
      </c>
      <c r="E80" s="10">
        <v>4</v>
      </c>
      <c r="F80" s="11">
        <v>0.64880952380952384</v>
      </c>
      <c r="G80" s="11">
        <v>5.9523809523809521E-2</v>
      </c>
      <c r="H80" s="11">
        <v>0.10119047619047619</v>
      </c>
      <c r="I80" s="11">
        <v>0.19047619047619047</v>
      </c>
      <c r="J80" s="11">
        <v>0</v>
      </c>
      <c r="K80" s="11">
        <v>0.64880952380952384</v>
      </c>
      <c r="L80" s="12">
        <v>109</v>
      </c>
    </row>
    <row r="81" spans="2:12">
      <c r="B81" s="265"/>
      <c r="C81" s="8">
        <v>75</v>
      </c>
      <c r="D81" s="9">
        <v>3</v>
      </c>
      <c r="E81" s="10">
        <v>2</v>
      </c>
      <c r="F81" s="11">
        <v>7.1856287425149698E-2</v>
      </c>
      <c r="G81" s="11">
        <v>0.29341317365269459</v>
      </c>
      <c r="H81" s="11">
        <v>0.53293413173652693</v>
      </c>
      <c r="I81" s="11">
        <v>0.10179640718562874</v>
      </c>
      <c r="J81" s="11">
        <v>0</v>
      </c>
      <c r="K81" s="11">
        <v>0.53293413173652693</v>
      </c>
      <c r="L81" s="12">
        <v>89</v>
      </c>
    </row>
    <row r="82" spans="2:12">
      <c r="B82" s="265"/>
      <c r="C82" s="8">
        <v>76</v>
      </c>
      <c r="D82" s="9">
        <v>4</v>
      </c>
      <c r="E82" s="10">
        <v>2</v>
      </c>
      <c r="F82" s="11">
        <v>6.5868263473053898E-2</v>
      </c>
      <c r="G82" s="11">
        <v>0.26347305389221559</v>
      </c>
      <c r="H82" s="11">
        <v>9.580838323353294E-2</v>
      </c>
      <c r="I82" s="11">
        <v>0.57485029940119758</v>
      </c>
      <c r="J82" s="11">
        <v>0</v>
      </c>
      <c r="K82" s="11">
        <v>0.57485029940119758</v>
      </c>
      <c r="L82" s="12">
        <v>96</v>
      </c>
    </row>
    <row r="83" spans="2:12">
      <c r="B83" s="265"/>
      <c r="C83" s="8">
        <v>77</v>
      </c>
      <c r="D83" s="9">
        <v>2</v>
      </c>
      <c r="E83" s="10">
        <v>1</v>
      </c>
      <c r="F83" s="11">
        <v>0.40718562874251496</v>
      </c>
      <c r="G83" s="11">
        <v>0.45508982035928142</v>
      </c>
      <c r="H83" s="11">
        <v>0.10778443113772455</v>
      </c>
      <c r="I83" s="11">
        <v>2.9940119760479042E-2</v>
      </c>
      <c r="J83" s="11">
        <v>0</v>
      </c>
      <c r="K83" s="11">
        <v>0.45508982035928142</v>
      </c>
      <c r="L83" s="12">
        <v>76</v>
      </c>
    </row>
    <row r="84" spans="2:12">
      <c r="B84" s="265"/>
      <c r="C84" s="8">
        <v>78</v>
      </c>
      <c r="D84" s="9">
        <v>3</v>
      </c>
      <c r="E84" s="10">
        <v>1</v>
      </c>
      <c r="F84" s="11">
        <v>0.44910179640718562</v>
      </c>
      <c r="G84" s="11">
        <v>2.3952095808383235E-2</v>
      </c>
      <c r="H84" s="11">
        <v>0.44311377245508982</v>
      </c>
      <c r="I84" s="11">
        <v>8.3832335329341312E-2</v>
      </c>
      <c r="J84" s="11">
        <v>0</v>
      </c>
      <c r="K84" s="11">
        <v>0.44311377245508982</v>
      </c>
      <c r="L84" s="12">
        <v>74</v>
      </c>
    </row>
    <row r="85" spans="2:12">
      <c r="B85" s="265"/>
      <c r="C85" s="8">
        <v>79</v>
      </c>
      <c r="D85" s="9">
        <v>3</v>
      </c>
      <c r="E85" s="10">
        <v>2</v>
      </c>
      <c r="F85" s="11">
        <v>9.580838323353294E-2</v>
      </c>
      <c r="G85" s="11">
        <v>0.23353293413173654</v>
      </c>
      <c r="H85" s="11">
        <v>0.46706586826347307</v>
      </c>
      <c r="I85" s="11">
        <v>0.20359281437125748</v>
      </c>
      <c r="J85" s="11">
        <v>0</v>
      </c>
      <c r="K85" s="11">
        <v>0.46706586826347307</v>
      </c>
      <c r="L85" s="12">
        <v>78</v>
      </c>
    </row>
    <row r="86" spans="2:12" ht="17.25" thickBot="1">
      <c r="B86" s="266"/>
      <c r="C86" s="13">
        <v>80</v>
      </c>
      <c r="D86" s="14">
        <v>4</v>
      </c>
      <c r="E86" s="15">
        <v>2</v>
      </c>
      <c r="F86" s="16">
        <v>8.3832335329341312E-2</v>
      </c>
      <c r="G86" s="16">
        <v>0.31137724550898205</v>
      </c>
      <c r="H86" s="16">
        <v>0.25149700598802394</v>
      </c>
      <c r="I86" s="16">
        <v>0.3532934131736527</v>
      </c>
      <c r="J86" s="16">
        <v>0</v>
      </c>
      <c r="K86" s="16">
        <v>0.3532934131736527</v>
      </c>
      <c r="L86" s="17">
        <v>59</v>
      </c>
    </row>
    <row r="87" spans="2:12">
      <c r="B87" s="264" t="s">
        <v>18</v>
      </c>
      <c r="C87" s="3">
        <v>81</v>
      </c>
      <c r="D87" s="4">
        <v>3</v>
      </c>
      <c r="E87" s="5">
        <v>4</v>
      </c>
      <c r="F87" s="6">
        <v>3.5928143712574849E-2</v>
      </c>
      <c r="G87" s="6">
        <v>3.5928143712574849E-2</v>
      </c>
      <c r="H87" s="6">
        <v>0.88023952095808389</v>
      </c>
      <c r="I87" s="6">
        <v>4.790419161676647E-2</v>
      </c>
      <c r="J87" s="6">
        <v>0</v>
      </c>
      <c r="K87" s="6">
        <v>0.88023952095808389</v>
      </c>
      <c r="L87" s="7">
        <v>147</v>
      </c>
    </row>
    <row r="88" spans="2:12">
      <c r="B88" s="265"/>
      <c r="C88" s="8">
        <v>82</v>
      </c>
      <c r="D88" s="9">
        <v>4</v>
      </c>
      <c r="E88" s="10">
        <v>2</v>
      </c>
      <c r="F88" s="11">
        <v>3.614457831325301E-2</v>
      </c>
      <c r="G88" s="11">
        <v>0.10843373493975904</v>
      </c>
      <c r="H88" s="11">
        <v>7.2289156626506021E-2</v>
      </c>
      <c r="I88" s="11">
        <v>0.7831325301204819</v>
      </c>
      <c r="J88" s="11">
        <v>0</v>
      </c>
      <c r="K88" s="11">
        <v>0.7831325301204819</v>
      </c>
      <c r="L88" s="12">
        <v>130</v>
      </c>
    </row>
    <row r="89" spans="2:12">
      <c r="B89" s="265"/>
      <c r="C89" s="8">
        <v>83</v>
      </c>
      <c r="D89" s="9">
        <v>3</v>
      </c>
      <c r="E89" s="10">
        <v>4</v>
      </c>
      <c r="F89" s="11">
        <v>7.1856287425149698E-2</v>
      </c>
      <c r="G89" s="11">
        <v>0.1437125748502994</v>
      </c>
      <c r="H89" s="11">
        <v>0.58083832335329344</v>
      </c>
      <c r="I89" s="11">
        <v>0.20359281437125748</v>
      </c>
      <c r="J89" s="11">
        <v>0</v>
      </c>
      <c r="K89" s="11">
        <v>0.58083832335329344</v>
      </c>
      <c r="L89" s="12">
        <v>97</v>
      </c>
    </row>
    <row r="90" spans="2:12">
      <c r="B90" s="265"/>
      <c r="C90" s="8">
        <v>84</v>
      </c>
      <c r="D90" s="9">
        <v>3</v>
      </c>
      <c r="E90" s="10">
        <v>2</v>
      </c>
      <c r="F90" s="11">
        <v>0.1437125748502994</v>
      </c>
      <c r="G90" s="11">
        <v>0.20958083832335328</v>
      </c>
      <c r="H90" s="11">
        <v>0.50898203592814373</v>
      </c>
      <c r="I90" s="11">
        <v>0.1377245508982036</v>
      </c>
      <c r="J90" s="11">
        <v>0</v>
      </c>
      <c r="K90" s="11">
        <v>0.50898203592814373</v>
      </c>
      <c r="L90" s="12">
        <v>85</v>
      </c>
    </row>
    <row r="91" spans="2:12">
      <c r="B91" s="265"/>
      <c r="C91" s="8">
        <v>85</v>
      </c>
      <c r="D91" s="9">
        <v>4</v>
      </c>
      <c r="E91" s="10">
        <v>3</v>
      </c>
      <c r="F91" s="11">
        <v>0.18562874251497005</v>
      </c>
      <c r="G91" s="11">
        <v>0.10179640718562874</v>
      </c>
      <c r="H91" s="11">
        <v>0.26946107784431139</v>
      </c>
      <c r="I91" s="11">
        <v>0.44311377245508982</v>
      </c>
      <c r="J91" s="11">
        <v>0</v>
      </c>
      <c r="K91" s="11">
        <v>0.44311377245508982</v>
      </c>
      <c r="L91" s="12">
        <v>74</v>
      </c>
    </row>
    <row r="92" spans="2:12">
      <c r="B92" s="265"/>
      <c r="C92" s="8">
        <v>86</v>
      </c>
      <c r="D92" s="9">
        <v>4</v>
      </c>
      <c r="E92" s="10">
        <v>3</v>
      </c>
      <c r="F92" s="11">
        <v>7.1856287425149698E-2</v>
      </c>
      <c r="G92" s="11">
        <v>0.18562874251497005</v>
      </c>
      <c r="H92" s="11">
        <v>0.38323353293413176</v>
      </c>
      <c r="I92" s="11">
        <v>0.3592814371257485</v>
      </c>
      <c r="J92" s="11">
        <v>0</v>
      </c>
      <c r="K92" s="11">
        <v>0.3592814371257485</v>
      </c>
      <c r="L92" s="12">
        <v>60</v>
      </c>
    </row>
    <row r="93" spans="2:12">
      <c r="B93" s="265"/>
      <c r="C93" s="8">
        <v>87</v>
      </c>
      <c r="D93" s="9">
        <v>1</v>
      </c>
      <c r="E93" s="10">
        <v>3</v>
      </c>
      <c r="F93" s="11">
        <v>0.51497005988023947</v>
      </c>
      <c r="G93" s="11">
        <v>0.17365269461077845</v>
      </c>
      <c r="H93" s="11">
        <v>0.25149700598802394</v>
      </c>
      <c r="I93" s="11">
        <v>5.9880239520958084E-2</v>
      </c>
      <c r="J93" s="11">
        <v>0</v>
      </c>
      <c r="K93" s="11">
        <v>0.51497005988023947</v>
      </c>
      <c r="L93" s="12">
        <v>86</v>
      </c>
    </row>
    <row r="94" spans="2:12">
      <c r="B94" s="265"/>
      <c r="C94" s="8">
        <v>88</v>
      </c>
      <c r="D94" s="9">
        <v>3</v>
      </c>
      <c r="E94" s="10">
        <v>4</v>
      </c>
      <c r="F94" s="11">
        <v>4.8484848484848485E-2</v>
      </c>
      <c r="G94" s="11">
        <v>7.8787878787878782E-2</v>
      </c>
      <c r="H94" s="11">
        <v>0.78181818181818186</v>
      </c>
      <c r="I94" s="11">
        <v>9.0909090909090912E-2</v>
      </c>
      <c r="J94" s="11">
        <v>0</v>
      </c>
      <c r="K94" s="11">
        <v>0.78181818181818186</v>
      </c>
      <c r="L94" s="12">
        <v>129</v>
      </c>
    </row>
    <row r="95" spans="2:12">
      <c r="B95" s="265"/>
      <c r="C95" s="8">
        <v>89</v>
      </c>
      <c r="D95" s="9">
        <v>4</v>
      </c>
      <c r="E95" s="10">
        <v>1</v>
      </c>
      <c r="F95" s="11">
        <v>0.16766467065868262</v>
      </c>
      <c r="G95" s="11">
        <v>0.16167664670658682</v>
      </c>
      <c r="H95" s="11">
        <v>0.11976047904191617</v>
      </c>
      <c r="I95" s="11">
        <v>0.55089820359281438</v>
      </c>
      <c r="J95" s="11">
        <v>0</v>
      </c>
      <c r="K95" s="11">
        <v>0.55089820359281438</v>
      </c>
      <c r="L95" s="12">
        <v>92</v>
      </c>
    </row>
    <row r="96" spans="2:12">
      <c r="B96" s="265"/>
      <c r="C96" s="8">
        <v>90</v>
      </c>
      <c r="D96" s="9">
        <v>3</v>
      </c>
      <c r="E96" s="10">
        <v>4</v>
      </c>
      <c r="F96" s="11">
        <v>6.5868263473053898E-2</v>
      </c>
      <c r="G96" s="11">
        <v>4.1916167664670656E-2</v>
      </c>
      <c r="H96" s="11">
        <v>0.6347305389221557</v>
      </c>
      <c r="I96" s="11">
        <v>0.25748502994011974</v>
      </c>
      <c r="J96" s="11">
        <v>0</v>
      </c>
      <c r="K96" s="11">
        <v>0.6347305389221557</v>
      </c>
      <c r="L96" s="12">
        <v>106</v>
      </c>
    </row>
    <row r="97" spans="2:12">
      <c r="B97" s="265"/>
      <c r="C97" s="8">
        <v>91</v>
      </c>
      <c r="D97" s="9">
        <v>2</v>
      </c>
      <c r="E97" s="10">
        <v>3</v>
      </c>
      <c r="F97" s="11">
        <v>5.9880239520958084E-2</v>
      </c>
      <c r="G97" s="11">
        <v>0.58083832335329344</v>
      </c>
      <c r="H97" s="11">
        <v>0.31137724550898205</v>
      </c>
      <c r="I97" s="11">
        <v>4.790419161676647E-2</v>
      </c>
      <c r="J97" s="11">
        <v>0</v>
      </c>
      <c r="K97" s="11">
        <v>0.58083832335329344</v>
      </c>
      <c r="L97" s="12">
        <v>97</v>
      </c>
    </row>
    <row r="98" spans="2:12">
      <c r="B98" s="265"/>
      <c r="C98" s="8">
        <v>92</v>
      </c>
      <c r="D98" s="9">
        <v>4</v>
      </c>
      <c r="E98" s="10">
        <v>1</v>
      </c>
      <c r="F98" s="11">
        <v>0.17365269461077845</v>
      </c>
      <c r="G98" s="11">
        <v>2.3952095808383235E-2</v>
      </c>
      <c r="H98" s="11">
        <v>0.10179640718562874</v>
      </c>
      <c r="I98" s="11">
        <v>0.70059880239520955</v>
      </c>
      <c r="J98" s="11">
        <v>0</v>
      </c>
      <c r="K98" s="11">
        <v>0.70059880239520955</v>
      </c>
      <c r="L98" s="12">
        <v>117</v>
      </c>
    </row>
    <row r="99" spans="2:12">
      <c r="B99" s="265"/>
      <c r="C99" s="8">
        <v>93</v>
      </c>
      <c r="D99" s="9">
        <v>2</v>
      </c>
      <c r="E99" s="10">
        <v>1</v>
      </c>
      <c r="F99" s="11">
        <v>0.17964071856287425</v>
      </c>
      <c r="G99" s="11">
        <v>0.61676646706586824</v>
      </c>
      <c r="H99" s="11">
        <v>7.1856287425149698E-2</v>
      </c>
      <c r="I99" s="11">
        <v>0.1317365269461078</v>
      </c>
      <c r="J99" s="11">
        <v>0</v>
      </c>
      <c r="K99" s="11">
        <v>0.61676646706586824</v>
      </c>
      <c r="L99" s="12">
        <v>103</v>
      </c>
    </row>
    <row r="100" spans="2:12">
      <c r="B100" s="265"/>
      <c r="C100" s="8">
        <v>94</v>
      </c>
      <c r="D100" s="9">
        <v>3</v>
      </c>
      <c r="E100" s="10">
        <v>1</v>
      </c>
      <c r="F100" s="11">
        <v>0.25748502994011974</v>
      </c>
      <c r="G100" s="11">
        <v>7.7844311377245512E-2</v>
      </c>
      <c r="H100" s="11">
        <v>0.61676646706586824</v>
      </c>
      <c r="I100" s="11">
        <v>4.790419161676647E-2</v>
      </c>
      <c r="J100" s="11">
        <v>0</v>
      </c>
      <c r="K100" s="11">
        <v>0.61676646706586824</v>
      </c>
      <c r="L100" s="12">
        <v>103</v>
      </c>
    </row>
    <row r="101" spans="2:12">
      <c r="B101" s="265"/>
      <c r="C101" s="8">
        <v>95</v>
      </c>
      <c r="D101" s="9">
        <v>3</v>
      </c>
      <c r="E101" s="10">
        <v>1</v>
      </c>
      <c r="F101" s="11">
        <v>0.20359281437125748</v>
      </c>
      <c r="G101" s="11">
        <v>5.3892215568862277E-2</v>
      </c>
      <c r="H101" s="11">
        <v>0.6347305389221557</v>
      </c>
      <c r="I101" s="11">
        <v>0.10778443113772455</v>
      </c>
      <c r="J101" s="11">
        <v>0</v>
      </c>
      <c r="K101" s="11">
        <v>0.6347305389221557</v>
      </c>
      <c r="L101" s="12">
        <v>106</v>
      </c>
    </row>
    <row r="102" spans="2:12">
      <c r="B102" s="265"/>
      <c r="C102" s="8">
        <v>96</v>
      </c>
      <c r="D102" s="9">
        <v>3</v>
      </c>
      <c r="E102" s="10">
        <v>4</v>
      </c>
      <c r="F102" s="11">
        <v>7.1856287425149698E-2</v>
      </c>
      <c r="G102" s="11">
        <v>4.790419161676647E-2</v>
      </c>
      <c r="H102" s="11">
        <v>0.74251497005988021</v>
      </c>
      <c r="I102" s="11">
        <v>0.1377245508982036</v>
      </c>
      <c r="J102" s="11">
        <v>0</v>
      </c>
      <c r="K102" s="11">
        <v>0.74251497005988021</v>
      </c>
      <c r="L102" s="12">
        <v>124</v>
      </c>
    </row>
    <row r="103" spans="2:12">
      <c r="B103" s="265"/>
      <c r="C103" s="8">
        <v>97</v>
      </c>
      <c r="D103" s="9">
        <v>3</v>
      </c>
      <c r="E103" s="10">
        <v>2</v>
      </c>
      <c r="F103" s="11">
        <v>6.5868263473053898E-2</v>
      </c>
      <c r="G103" s="11">
        <v>8.9820359281437126E-2</v>
      </c>
      <c r="H103" s="11">
        <v>0.78443113772455086</v>
      </c>
      <c r="I103" s="11">
        <v>5.9880239520958084E-2</v>
      </c>
      <c r="J103" s="11">
        <v>0</v>
      </c>
      <c r="K103" s="11">
        <v>0.78443113772455086</v>
      </c>
      <c r="L103" s="12">
        <v>131</v>
      </c>
    </row>
    <row r="104" spans="2:12">
      <c r="B104" s="265"/>
      <c r="C104" s="8">
        <v>98</v>
      </c>
      <c r="D104" s="9">
        <v>1</v>
      </c>
      <c r="E104" s="10">
        <v>4</v>
      </c>
      <c r="F104" s="11">
        <v>0.38323353293413176</v>
      </c>
      <c r="G104" s="11">
        <v>0.11377245508982035</v>
      </c>
      <c r="H104" s="11">
        <v>0.17964071856287425</v>
      </c>
      <c r="I104" s="11">
        <v>0.32335329341317365</v>
      </c>
      <c r="J104" s="11">
        <v>0</v>
      </c>
      <c r="K104" s="11">
        <v>0.38323353293413176</v>
      </c>
      <c r="L104" s="12">
        <v>64</v>
      </c>
    </row>
    <row r="105" spans="2:12">
      <c r="B105" s="265"/>
      <c r="C105" s="8">
        <v>99</v>
      </c>
      <c r="D105" s="9">
        <v>1</v>
      </c>
      <c r="E105" s="10">
        <v>3</v>
      </c>
      <c r="F105" s="11">
        <v>0.3473053892215569</v>
      </c>
      <c r="G105" s="11">
        <v>0.16766467065868262</v>
      </c>
      <c r="H105" s="11">
        <v>0.28143712574850299</v>
      </c>
      <c r="I105" s="11">
        <v>0.20359281437125748</v>
      </c>
      <c r="J105" s="11">
        <v>0</v>
      </c>
      <c r="K105" s="11">
        <v>0.3473053892215569</v>
      </c>
      <c r="L105" s="12">
        <v>58</v>
      </c>
    </row>
    <row r="106" spans="2:12" ht="17.25" thickBot="1">
      <c r="B106" s="266"/>
      <c r="C106" s="13">
        <v>100</v>
      </c>
      <c r="D106" s="14">
        <v>3</v>
      </c>
      <c r="E106" s="15">
        <v>1</v>
      </c>
      <c r="F106" s="16">
        <v>0.18562874251497005</v>
      </c>
      <c r="G106" s="16">
        <v>0.16766467065868262</v>
      </c>
      <c r="H106" s="16">
        <v>0.58682634730538918</v>
      </c>
      <c r="I106" s="16">
        <v>5.9880239520958084E-2</v>
      </c>
      <c r="J106" s="16">
        <v>0</v>
      </c>
      <c r="K106" s="16">
        <v>0.58682634730538918</v>
      </c>
      <c r="L106" s="17">
        <v>98</v>
      </c>
    </row>
  </sheetData>
  <mergeCells count="15">
    <mergeCell ref="B1:L1"/>
    <mergeCell ref="C3:D3"/>
    <mergeCell ref="K3:L3"/>
    <mergeCell ref="B5:B6"/>
    <mergeCell ref="C5:C6"/>
    <mergeCell ref="D5:D6"/>
    <mergeCell ref="E5:E6"/>
    <mergeCell ref="F5:J5"/>
    <mergeCell ref="K5:K6"/>
    <mergeCell ref="L5:L6"/>
    <mergeCell ref="B7:B26"/>
    <mergeCell ref="B27:B46"/>
    <mergeCell ref="B47:B66"/>
    <mergeCell ref="B67:B86"/>
    <mergeCell ref="B87:B106"/>
  </mergeCells>
  <phoneticPr fontId="3" type="noConversion"/>
  <conditionalFormatting sqref="K7:L86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V37"/>
  <sheetViews>
    <sheetView view="pageBreakPreview" zoomScale="55" zoomScaleNormal="70" zoomScaleSheetLayoutView="55" workbookViewId="0">
      <selection activeCell="I30" sqref="I30"/>
    </sheetView>
  </sheetViews>
  <sheetFormatPr defaultRowHeight="41.25"/>
  <cols>
    <col min="1" max="2" width="18.75" style="27" customWidth="1"/>
    <col min="3" max="3" width="11.625" style="27" customWidth="1"/>
    <col min="4" max="8" width="10.625" customWidth="1"/>
    <col min="9" max="9" width="12.5" style="21" customWidth="1"/>
    <col min="10" max="10" width="12" style="66" bestFit="1" customWidth="1"/>
    <col min="11" max="12" width="12" style="68" bestFit="1" customWidth="1"/>
    <col min="13" max="13" width="13" style="34" customWidth="1"/>
    <col min="14" max="14" width="14.5" style="31" customWidth="1"/>
    <col min="15" max="15" width="22.75" style="39" customWidth="1"/>
    <col min="18" max="18" width="17.5" style="113" customWidth="1"/>
  </cols>
  <sheetData>
    <row r="1" spans="1:22" ht="16.5" customHeight="1" thickBot="1">
      <c r="A1" s="25"/>
      <c r="B1" s="25"/>
      <c r="C1" s="25"/>
      <c r="D1" s="18"/>
      <c r="E1" s="18"/>
      <c r="F1" s="18"/>
      <c r="G1" s="18"/>
      <c r="H1" s="18"/>
      <c r="I1" s="20"/>
      <c r="J1" s="64"/>
      <c r="K1" s="67"/>
      <c r="L1" s="67"/>
      <c r="M1" s="33"/>
      <c r="N1" s="30"/>
      <c r="O1" s="38"/>
    </row>
    <row r="2" spans="1:22" ht="57.75" customHeight="1">
      <c r="A2" s="257" t="s">
        <v>181</v>
      </c>
      <c r="B2" s="258"/>
      <c r="C2" s="258"/>
      <c r="D2" s="258"/>
      <c r="E2" s="258"/>
      <c r="F2" s="258"/>
      <c r="G2" s="258"/>
      <c r="H2" s="258"/>
      <c r="I2" s="258"/>
      <c r="J2" s="258"/>
      <c r="K2" s="278"/>
      <c r="L2" s="278"/>
      <c r="M2" s="258"/>
      <c r="N2" s="258"/>
      <c r="O2" s="259"/>
    </row>
    <row r="3" spans="1:22" ht="15" customHeight="1">
      <c r="A3" s="100"/>
      <c r="B3" s="26"/>
      <c r="C3" s="26"/>
      <c r="D3" s="19"/>
      <c r="E3" s="69"/>
      <c r="F3" s="69"/>
      <c r="G3" s="69"/>
      <c r="H3" s="69"/>
      <c r="I3" s="29"/>
      <c r="J3" s="70"/>
      <c r="K3" s="71"/>
      <c r="L3" s="71"/>
      <c r="M3" s="72"/>
      <c r="N3" s="73"/>
      <c r="O3" s="101"/>
    </row>
    <row r="4" spans="1:22" s="21" customFormat="1" ht="46.5" customHeight="1">
      <c r="A4" s="279" t="s">
        <v>5</v>
      </c>
      <c r="B4" s="280"/>
      <c r="C4" s="280"/>
      <c r="D4" s="280"/>
      <c r="E4" s="281">
        <v>41570</v>
      </c>
      <c r="F4" s="281"/>
      <c r="G4" s="281"/>
      <c r="H4" s="29"/>
      <c r="I4" s="29"/>
      <c r="J4" s="280" t="s">
        <v>21</v>
      </c>
      <c r="K4" s="280"/>
      <c r="L4" s="280"/>
      <c r="M4" s="282" t="s">
        <v>184</v>
      </c>
      <c r="N4" s="282"/>
      <c r="O4" s="283"/>
      <c r="R4" s="113"/>
    </row>
    <row r="5" spans="1:22" ht="17.25" customHeight="1">
      <c r="A5" s="100"/>
      <c r="B5" s="26"/>
      <c r="C5" s="26"/>
      <c r="D5" s="24"/>
      <c r="E5" s="24"/>
      <c r="F5" s="29"/>
      <c r="G5" s="29"/>
      <c r="H5" s="29"/>
      <c r="I5" s="29"/>
      <c r="J5" s="70"/>
      <c r="K5" s="71"/>
      <c r="L5" s="71"/>
      <c r="M5" s="72"/>
      <c r="N5" s="73"/>
      <c r="O5" s="101"/>
    </row>
    <row r="6" spans="1:22" s="28" customFormat="1" ht="60" customHeight="1">
      <c r="A6" s="102" t="s">
        <v>16</v>
      </c>
      <c r="B6" s="98" t="s">
        <v>163</v>
      </c>
      <c r="C6" s="36" t="s">
        <v>14</v>
      </c>
      <c r="D6" s="36" t="s">
        <v>19</v>
      </c>
      <c r="E6" s="36" t="s">
        <v>6</v>
      </c>
      <c r="F6" s="36" t="s">
        <v>8</v>
      </c>
      <c r="G6" s="36" t="s">
        <v>9</v>
      </c>
      <c r="H6" s="36" t="s">
        <v>7</v>
      </c>
      <c r="I6" s="63" t="s">
        <v>54</v>
      </c>
      <c r="J6" s="65" t="s">
        <v>55</v>
      </c>
      <c r="K6" s="65" t="s">
        <v>53</v>
      </c>
      <c r="L6" s="36" t="s">
        <v>180</v>
      </c>
      <c r="M6" s="37" t="s">
        <v>13</v>
      </c>
      <c r="N6" s="37" t="s">
        <v>11</v>
      </c>
      <c r="O6" s="103" t="s">
        <v>20</v>
      </c>
      <c r="R6" s="114"/>
    </row>
    <row r="7" spans="1:22" ht="39" customHeight="1">
      <c r="A7" s="108">
        <v>12</v>
      </c>
      <c r="B7" s="115" t="s">
        <v>156</v>
      </c>
      <c r="C7" s="49" t="str">
        <f t="shared" ref="C7:C27" si="0">IF(S7=1,"남","여")</f>
        <v>여</v>
      </c>
      <c r="D7" s="119">
        <v>100</v>
      </c>
      <c r="E7" s="119">
        <v>45</v>
      </c>
      <c r="F7" s="119">
        <v>80</v>
      </c>
      <c r="G7" s="119">
        <v>80</v>
      </c>
      <c r="H7" s="119">
        <v>50</v>
      </c>
      <c r="I7" s="119">
        <v>355</v>
      </c>
      <c r="J7" s="120">
        <v>71</v>
      </c>
      <c r="K7" s="121">
        <v>1</v>
      </c>
      <c r="L7" s="110"/>
      <c r="M7" s="76" t="s">
        <v>179</v>
      </c>
      <c r="N7" s="77" t="s">
        <v>178</v>
      </c>
      <c r="O7" s="104" t="s">
        <v>65</v>
      </c>
      <c r="P7" s="32"/>
      <c r="S7" s="117">
        <v>2</v>
      </c>
      <c r="V7">
        <v>1</v>
      </c>
    </row>
    <row r="8" spans="1:22" ht="39" customHeight="1">
      <c r="A8" s="107">
        <v>135</v>
      </c>
      <c r="B8" s="116" t="s">
        <v>182</v>
      </c>
      <c r="C8" s="49" t="str">
        <f t="shared" si="0"/>
        <v>여</v>
      </c>
      <c r="D8" s="119">
        <v>65</v>
      </c>
      <c r="E8" s="119">
        <v>50</v>
      </c>
      <c r="F8" s="119">
        <v>95</v>
      </c>
      <c r="G8" s="119">
        <v>85</v>
      </c>
      <c r="H8" s="119">
        <v>60</v>
      </c>
      <c r="I8" s="119">
        <v>355</v>
      </c>
      <c r="J8" s="120">
        <v>71</v>
      </c>
      <c r="K8" s="121">
        <v>1</v>
      </c>
      <c r="L8" s="110"/>
      <c r="M8" s="76" t="s">
        <v>179</v>
      </c>
      <c r="N8" s="97"/>
      <c r="O8" s="104" t="s">
        <v>167</v>
      </c>
      <c r="P8" s="32"/>
      <c r="S8" s="117">
        <v>2</v>
      </c>
      <c r="V8">
        <v>2</v>
      </c>
    </row>
    <row r="9" spans="1:22" ht="39" customHeight="1">
      <c r="A9" s="108">
        <v>19</v>
      </c>
      <c r="B9" s="116" t="s">
        <v>155</v>
      </c>
      <c r="C9" s="49" t="str">
        <f t="shared" si="0"/>
        <v>남</v>
      </c>
      <c r="D9" s="119">
        <v>60</v>
      </c>
      <c r="E9" s="119">
        <v>45</v>
      </c>
      <c r="F9" s="119">
        <v>75</v>
      </c>
      <c r="G9" s="119">
        <v>90</v>
      </c>
      <c r="H9" s="119">
        <v>55</v>
      </c>
      <c r="I9" s="119">
        <v>325</v>
      </c>
      <c r="J9" s="120">
        <v>65</v>
      </c>
      <c r="K9" s="121">
        <v>5</v>
      </c>
      <c r="L9" s="110"/>
      <c r="M9" s="76" t="s">
        <v>179</v>
      </c>
      <c r="N9" s="77" t="s">
        <v>178</v>
      </c>
      <c r="O9" s="122"/>
      <c r="P9" s="32"/>
      <c r="S9" s="117">
        <v>1</v>
      </c>
      <c r="V9">
        <v>3</v>
      </c>
    </row>
    <row r="10" spans="1:22" ht="39" customHeight="1">
      <c r="A10" s="108">
        <v>78</v>
      </c>
      <c r="B10" s="116" t="s">
        <v>172</v>
      </c>
      <c r="C10" s="49" t="str">
        <f t="shared" si="0"/>
        <v>여</v>
      </c>
      <c r="D10" s="119">
        <v>70</v>
      </c>
      <c r="E10" s="119">
        <v>70</v>
      </c>
      <c r="F10" s="119">
        <v>75</v>
      </c>
      <c r="G10" s="119">
        <v>70</v>
      </c>
      <c r="H10" s="119">
        <v>35</v>
      </c>
      <c r="I10" s="119">
        <v>320</v>
      </c>
      <c r="J10" s="120">
        <v>64</v>
      </c>
      <c r="K10" s="121">
        <v>8</v>
      </c>
      <c r="L10" s="110"/>
      <c r="M10" s="76" t="s">
        <v>179</v>
      </c>
      <c r="N10" s="77" t="s">
        <v>178</v>
      </c>
      <c r="O10" s="122"/>
      <c r="P10" s="32"/>
      <c r="S10" s="117">
        <v>2</v>
      </c>
      <c r="V10">
        <v>4</v>
      </c>
    </row>
    <row r="11" spans="1:22" ht="39" customHeight="1">
      <c r="A11" s="108">
        <v>82</v>
      </c>
      <c r="B11" s="116" t="s">
        <v>153</v>
      </c>
      <c r="C11" s="49" t="str">
        <f t="shared" si="0"/>
        <v>여</v>
      </c>
      <c r="D11" s="119">
        <v>60</v>
      </c>
      <c r="E11" s="112">
        <v>20</v>
      </c>
      <c r="F11" s="119">
        <v>95</v>
      </c>
      <c r="G11" s="119">
        <v>70</v>
      </c>
      <c r="H11" s="119">
        <v>75</v>
      </c>
      <c r="I11" s="119">
        <v>320</v>
      </c>
      <c r="J11" s="120">
        <v>64</v>
      </c>
      <c r="K11" s="121">
        <v>8</v>
      </c>
      <c r="L11" s="110"/>
      <c r="M11" s="76" t="s">
        <v>179</v>
      </c>
      <c r="N11" s="97"/>
      <c r="O11" s="105" t="s">
        <v>52</v>
      </c>
      <c r="P11" s="32"/>
      <c r="S11" s="117">
        <v>2</v>
      </c>
      <c r="V11">
        <v>5</v>
      </c>
    </row>
    <row r="12" spans="1:22" ht="39" customHeight="1">
      <c r="A12" s="108">
        <v>24</v>
      </c>
      <c r="B12" s="116" t="s">
        <v>170</v>
      </c>
      <c r="C12" s="49" t="str">
        <f t="shared" si="0"/>
        <v>여</v>
      </c>
      <c r="D12" s="119">
        <v>70</v>
      </c>
      <c r="E12" s="119">
        <v>40</v>
      </c>
      <c r="F12" s="119">
        <v>90</v>
      </c>
      <c r="G12" s="119">
        <v>75</v>
      </c>
      <c r="H12" s="119">
        <v>40</v>
      </c>
      <c r="I12" s="119">
        <v>315</v>
      </c>
      <c r="J12" s="120">
        <v>63</v>
      </c>
      <c r="K12" s="121">
        <v>11</v>
      </c>
      <c r="L12" s="110"/>
      <c r="M12" s="76" t="s">
        <v>179</v>
      </c>
      <c r="N12" s="77" t="s">
        <v>178</v>
      </c>
      <c r="O12" s="122"/>
      <c r="P12" s="32"/>
      <c r="S12" s="117">
        <v>2</v>
      </c>
      <c r="V12">
        <v>6</v>
      </c>
    </row>
    <row r="13" spans="1:22" ht="39" customHeight="1">
      <c r="A13" s="108">
        <v>4</v>
      </c>
      <c r="B13" s="116" t="s">
        <v>183</v>
      </c>
      <c r="C13" s="49" t="str">
        <f t="shared" si="0"/>
        <v>남</v>
      </c>
      <c r="D13" s="119">
        <v>55</v>
      </c>
      <c r="E13" s="119">
        <v>60</v>
      </c>
      <c r="F13" s="119">
        <v>75</v>
      </c>
      <c r="G13" s="119">
        <v>65</v>
      </c>
      <c r="H13" s="119">
        <v>50</v>
      </c>
      <c r="I13" s="119">
        <v>305</v>
      </c>
      <c r="J13" s="120">
        <v>61</v>
      </c>
      <c r="K13" s="121">
        <v>14</v>
      </c>
      <c r="L13" s="110"/>
      <c r="M13" s="76" t="s">
        <v>179</v>
      </c>
      <c r="N13" s="77" t="s">
        <v>178</v>
      </c>
      <c r="O13" s="122"/>
      <c r="P13" s="32"/>
      <c r="S13" s="117">
        <v>1</v>
      </c>
      <c r="V13">
        <v>7</v>
      </c>
    </row>
    <row r="14" spans="1:22" ht="39" customHeight="1">
      <c r="A14" s="108">
        <v>13</v>
      </c>
      <c r="B14" s="116" t="s">
        <v>168</v>
      </c>
      <c r="C14" s="49" t="str">
        <f t="shared" si="0"/>
        <v>여</v>
      </c>
      <c r="D14" s="119">
        <v>50</v>
      </c>
      <c r="E14" s="119">
        <v>70</v>
      </c>
      <c r="F14" s="119">
        <v>70</v>
      </c>
      <c r="G14" s="119">
        <v>70</v>
      </c>
      <c r="H14" s="119">
        <v>45</v>
      </c>
      <c r="I14" s="119">
        <v>305</v>
      </c>
      <c r="J14" s="120">
        <v>61</v>
      </c>
      <c r="K14" s="121">
        <v>14</v>
      </c>
      <c r="L14" s="110"/>
      <c r="M14" s="76" t="s">
        <v>179</v>
      </c>
      <c r="N14" s="77" t="s">
        <v>178</v>
      </c>
      <c r="O14" s="122"/>
      <c r="P14" s="32"/>
      <c r="S14" s="117">
        <v>2</v>
      </c>
      <c r="V14">
        <v>8</v>
      </c>
    </row>
    <row r="15" spans="1:22" ht="39" customHeight="1">
      <c r="A15" s="108">
        <v>77</v>
      </c>
      <c r="B15" s="116" t="s">
        <v>152</v>
      </c>
      <c r="C15" s="49" t="str">
        <f t="shared" si="0"/>
        <v>여</v>
      </c>
      <c r="D15" s="119">
        <v>55</v>
      </c>
      <c r="E15" s="119">
        <v>60</v>
      </c>
      <c r="F15" s="119">
        <v>75</v>
      </c>
      <c r="G15" s="119">
        <v>65</v>
      </c>
      <c r="H15" s="119">
        <v>45</v>
      </c>
      <c r="I15" s="119">
        <v>300</v>
      </c>
      <c r="J15" s="120">
        <v>60</v>
      </c>
      <c r="K15" s="121">
        <v>17</v>
      </c>
      <c r="L15" s="110"/>
      <c r="M15" s="76" t="s">
        <v>179</v>
      </c>
      <c r="N15" s="77" t="s">
        <v>178</v>
      </c>
      <c r="O15" s="122"/>
      <c r="P15" s="32"/>
      <c r="S15" s="117">
        <v>2</v>
      </c>
      <c r="V15">
        <v>9</v>
      </c>
    </row>
    <row r="16" spans="1:22" ht="39" customHeight="1">
      <c r="A16" s="108">
        <v>31</v>
      </c>
      <c r="B16" s="116" t="s">
        <v>154</v>
      </c>
      <c r="C16" s="49" t="str">
        <f t="shared" si="0"/>
        <v>여</v>
      </c>
      <c r="D16" s="119">
        <v>70</v>
      </c>
      <c r="E16" s="119">
        <v>45</v>
      </c>
      <c r="F16" s="119">
        <v>50</v>
      </c>
      <c r="G16" s="119">
        <v>80</v>
      </c>
      <c r="H16" s="119">
        <v>50</v>
      </c>
      <c r="I16" s="119">
        <v>295</v>
      </c>
      <c r="J16" s="120">
        <v>59</v>
      </c>
      <c r="K16" s="121">
        <v>20</v>
      </c>
      <c r="L16" s="110"/>
      <c r="M16" s="76" t="s">
        <v>179</v>
      </c>
      <c r="N16" s="77" t="s">
        <v>178</v>
      </c>
      <c r="O16" s="122"/>
      <c r="P16" s="32"/>
      <c r="S16" s="117">
        <v>2</v>
      </c>
      <c r="V16">
        <v>10</v>
      </c>
    </row>
    <row r="17" spans="1:22" ht="39" customHeight="1">
      <c r="A17" s="108">
        <v>7</v>
      </c>
      <c r="B17" s="116" t="s">
        <v>161</v>
      </c>
      <c r="C17" s="49" t="str">
        <f t="shared" si="0"/>
        <v>남</v>
      </c>
      <c r="D17" s="119">
        <v>60</v>
      </c>
      <c r="E17" s="112">
        <v>35</v>
      </c>
      <c r="F17" s="119">
        <v>60</v>
      </c>
      <c r="G17" s="119">
        <v>65</v>
      </c>
      <c r="H17" s="119">
        <v>65</v>
      </c>
      <c r="I17" s="119">
        <v>285</v>
      </c>
      <c r="J17" s="120">
        <v>57</v>
      </c>
      <c r="K17" s="121">
        <v>21</v>
      </c>
      <c r="L17" s="110"/>
      <c r="M17" s="76" t="s">
        <v>179</v>
      </c>
      <c r="N17" s="77" t="s">
        <v>178</v>
      </c>
      <c r="O17" s="105" t="s">
        <v>52</v>
      </c>
      <c r="P17" s="32"/>
      <c r="S17" s="117">
        <v>1</v>
      </c>
      <c r="V17">
        <v>11</v>
      </c>
    </row>
    <row r="18" spans="1:22" ht="39" customHeight="1">
      <c r="A18" s="108">
        <v>108</v>
      </c>
      <c r="B18" s="116" t="s">
        <v>169</v>
      </c>
      <c r="C18" s="49" t="str">
        <f t="shared" si="0"/>
        <v>남</v>
      </c>
      <c r="D18" s="119">
        <v>65</v>
      </c>
      <c r="E18" s="112">
        <v>35</v>
      </c>
      <c r="F18" s="119">
        <v>65</v>
      </c>
      <c r="G18" s="119">
        <v>70</v>
      </c>
      <c r="H18" s="119">
        <v>30</v>
      </c>
      <c r="I18" s="119">
        <v>265</v>
      </c>
      <c r="J18" s="120">
        <v>53</v>
      </c>
      <c r="K18" s="121">
        <v>28</v>
      </c>
      <c r="L18" s="110"/>
      <c r="M18" s="76" t="s">
        <v>179</v>
      </c>
      <c r="N18" s="97"/>
      <c r="O18" s="105" t="s">
        <v>52</v>
      </c>
      <c r="P18" s="32"/>
      <c r="S18" s="117">
        <v>1</v>
      </c>
      <c r="V18">
        <v>12</v>
      </c>
    </row>
    <row r="19" spans="1:22" ht="39" customHeight="1">
      <c r="A19" s="107">
        <v>8</v>
      </c>
      <c r="B19" s="116" t="s">
        <v>160</v>
      </c>
      <c r="C19" s="49" t="str">
        <f t="shared" si="0"/>
        <v>남</v>
      </c>
      <c r="D19" s="119">
        <v>45</v>
      </c>
      <c r="E19" s="119">
        <v>40</v>
      </c>
      <c r="F19" s="119">
        <v>70</v>
      </c>
      <c r="G19" s="119">
        <v>60</v>
      </c>
      <c r="H19" s="119">
        <v>45</v>
      </c>
      <c r="I19" s="119">
        <v>260</v>
      </c>
      <c r="J19" s="120">
        <v>52</v>
      </c>
      <c r="K19" s="121">
        <v>29</v>
      </c>
      <c r="L19" s="110"/>
      <c r="M19" s="76" t="s">
        <v>179</v>
      </c>
      <c r="N19" s="77" t="s">
        <v>178</v>
      </c>
      <c r="O19" s="122"/>
      <c r="P19" s="32"/>
      <c r="S19" s="117">
        <v>1</v>
      </c>
      <c r="V19">
        <v>13</v>
      </c>
    </row>
    <row r="20" spans="1:22" ht="39" customHeight="1">
      <c r="A20" s="108">
        <v>28</v>
      </c>
      <c r="B20" s="116" t="s">
        <v>173</v>
      </c>
      <c r="C20" s="49" t="str">
        <f t="shared" si="0"/>
        <v>남</v>
      </c>
      <c r="D20" s="119">
        <v>55</v>
      </c>
      <c r="E20" s="112">
        <v>20</v>
      </c>
      <c r="F20" s="119">
        <v>55</v>
      </c>
      <c r="G20" s="119">
        <v>70</v>
      </c>
      <c r="H20" s="119">
        <v>55</v>
      </c>
      <c r="I20" s="119">
        <v>255</v>
      </c>
      <c r="J20" s="120">
        <v>51</v>
      </c>
      <c r="K20" s="121">
        <v>30</v>
      </c>
      <c r="L20" s="110"/>
      <c r="M20" s="76" t="s">
        <v>179</v>
      </c>
      <c r="N20" s="77" t="s">
        <v>178</v>
      </c>
      <c r="O20" s="105" t="s">
        <v>52</v>
      </c>
      <c r="P20" s="32"/>
      <c r="S20" s="117">
        <v>1</v>
      </c>
      <c r="V20">
        <v>14</v>
      </c>
    </row>
    <row r="21" spans="1:22" ht="39" customHeight="1">
      <c r="A21" s="108">
        <v>15</v>
      </c>
      <c r="B21" s="116" t="s">
        <v>157</v>
      </c>
      <c r="C21" s="49" t="str">
        <f t="shared" si="0"/>
        <v>남</v>
      </c>
      <c r="D21" s="119">
        <v>60</v>
      </c>
      <c r="E21" s="112">
        <v>35</v>
      </c>
      <c r="F21" s="119">
        <v>60</v>
      </c>
      <c r="G21" s="119">
        <v>55</v>
      </c>
      <c r="H21" s="119">
        <v>35</v>
      </c>
      <c r="I21" s="119">
        <v>245</v>
      </c>
      <c r="J21" s="120">
        <v>49</v>
      </c>
      <c r="K21" s="121">
        <v>32</v>
      </c>
      <c r="L21" s="110"/>
      <c r="M21" s="76" t="s">
        <v>179</v>
      </c>
      <c r="N21" s="77" t="s">
        <v>178</v>
      </c>
      <c r="O21" s="105" t="s">
        <v>52</v>
      </c>
      <c r="P21" s="32"/>
      <c r="S21" s="117">
        <v>1</v>
      </c>
      <c r="V21">
        <v>15</v>
      </c>
    </row>
    <row r="22" spans="1:22" ht="39" customHeight="1">
      <c r="A22" s="108">
        <v>26</v>
      </c>
      <c r="B22" s="116" t="s">
        <v>174</v>
      </c>
      <c r="C22" s="49" t="str">
        <f t="shared" si="0"/>
        <v>여</v>
      </c>
      <c r="D22" s="109">
        <v>50</v>
      </c>
      <c r="E22" s="109">
        <v>55</v>
      </c>
      <c r="F22" s="109">
        <v>55</v>
      </c>
      <c r="G22" s="109">
        <v>70</v>
      </c>
      <c r="H22" s="112">
        <v>10</v>
      </c>
      <c r="I22" s="109">
        <v>240</v>
      </c>
      <c r="J22" s="111">
        <v>48</v>
      </c>
      <c r="K22" s="110">
        <v>37</v>
      </c>
      <c r="L22" s="110"/>
      <c r="M22" s="76" t="s">
        <v>179</v>
      </c>
      <c r="N22" s="77" t="s">
        <v>178</v>
      </c>
      <c r="O22" s="122"/>
      <c r="P22" s="32"/>
      <c r="S22" s="117">
        <v>2</v>
      </c>
      <c r="V22">
        <v>16</v>
      </c>
    </row>
    <row r="23" spans="1:22" ht="39" customHeight="1">
      <c r="A23" s="107">
        <v>14</v>
      </c>
      <c r="B23" s="116" t="s">
        <v>159</v>
      </c>
      <c r="C23" s="49" t="str">
        <f t="shared" si="0"/>
        <v>남</v>
      </c>
      <c r="D23" s="119">
        <v>55</v>
      </c>
      <c r="E23" s="112">
        <v>30</v>
      </c>
      <c r="F23" s="119">
        <v>55</v>
      </c>
      <c r="G23" s="119">
        <v>60</v>
      </c>
      <c r="H23" s="112">
        <v>35</v>
      </c>
      <c r="I23" s="119">
        <v>235</v>
      </c>
      <c r="J23" s="120">
        <v>47</v>
      </c>
      <c r="K23" s="121">
        <v>39</v>
      </c>
      <c r="L23" s="110"/>
      <c r="M23" s="76" t="s">
        <v>179</v>
      </c>
      <c r="N23" s="77" t="s">
        <v>178</v>
      </c>
      <c r="O23" s="105" t="s">
        <v>52</v>
      </c>
      <c r="P23" s="32"/>
      <c r="S23" s="117">
        <v>1</v>
      </c>
      <c r="V23">
        <v>17</v>
      </c>
    </row>
    <row r="24" spans="1:22" ht="39" customHeight="1">
      <c r="A24" s="108">
        <v>27</v>
      </c>
      <c r="B24" s="116" t="s">
        <v>158</v>
      </c>
      <c r="C24" s="49" t="str">
        <f t="shared" si="0"/>
        <v>여</v>
      </c>
      <c r="D24" s="112">
        <v>25</v>
      </c>
      <c r="E24" s="119">
        <v>55</v>
      </c>
      <c r="F24" s="119">
        <v>45</v>
      </c>
      <c r="G24" s="119">
        <v>50</v>
      </c>
      <c r="H24" s="119">
        <v>50</v>
      </c>
      <c r="I24" s="119">
        <v>225</v>
      </c>
      <c r="J24" s="120">
        <v>45</v>
      </c>
      <c r="K24" s="121">
        <v>45</v>
      </c>
      <c r="L24" s="110"/>
      <c r="M24" s="106"/>
      <c r="N24" s="77" t="s">
        <v>178</v>
      </c>
      <c r="O24" s="105" t="s">
        <v>52</v>
      </c>
      <c r="P24" s="32"/>
      <c r="S24" s="117">
        <v>2</v>
      </c>
      <c r="V24">
        <v>18</v>
      </c>
    </row>
    <row r="25" spans="1:22" ht="39" customHeight="1">
      <c r="A25" s="108">
        <v>30</v>
      </c>
      <c r="B25" s="116" t="s">
        <v>175</v>
      </c>
      <c r="C25" s="49" t="str">
        <f t="shared" si="0"/>
        <v>여</v>
      </c>
      <c r="D25" s="112">
        <v>25</v>
      </c>
      <c r="E25" s="119">
        <v>55</v>
      </c>
      <c r="F25" s="119">
        <v>45</v>
      </c>
      <c r="G25" s="119">
        <v>50</v>
      </c>
      <c r="H25" s="119">
        <v>50</v>
      </c>
      <c r="I25" s="119">
        <v>225</v>
      </c>
      <c r="J25" s="120">
        <v>45</v>
      </c>
      <c r="K25" s="121">
        <v>45</v>
      </c>
      <c r="L25" s="110"/>
      <c r="M25" s="106"/>
      <c r="N25" s="77" t="s">
        <v>178</v>
      </c>
      <c r="O25" s="105" t="s">
        <v>52</v>
      </c>
      <c r="P25" s="32"/>
      <c r="S25" s="117">
        <v>2</v>
      </c>
      <c r="V25">
        <v>19</v>
      </c>
    </row>
    <row r="26" spans="1:22" ht="39" customHeight="1">
      <c r="A26" s="107">
        <v>136</v>
      </c>
      <c r="B26" s="116" t="s">
        <v>162</v>
      </c>
      <c r="C26" s="49" t="str">
        <f t="shared" si="0"/>
        <v>여</v>
      </c>
      <c r="D26" s="112">
        <v>30</v>
      </c>
      <c r="E26" s="119">
        <v>40</v>
      </c>
      <c r="F26" s="112">
        <v>35</v>
      </c>
      <c r="G26" s="119">
        <v>55</v>
      </c>
      <c r="H26" s="119">
        <v>60</v>
      </c>
      <c r="I26" s="119">
        <v>220</v>
      </c>
      <c r="J26" s="120">
        <v>44</v>
      </c>
      <c r="K26" s="121">
        <v>48</v>
      </c>
      <c r="L26" s="110"/>
      <c r="M26" s="106"/>
      <c r="N26" s="97"/>
      <c r="O26" s="105" t="s">
        <v>52</v>
      </c>
      <c r="P26" s="32"/>
      <c r="S26" s="117">
        <v>2</v>
      </c>
      <c r="V26">
        <v>20</v>
      </c>
    </row>
    <row r="27" spans="1:22" ht="39" customHeight="1">
      <c r="A27" s="108">
        <v>72</v>
      </c>
      <c r="B27" s="116" t="s">
        <v>176</v>
      </c>
      <c r="C27" s="49" t="str">
        <f t="shared" si="0"/>
        <v>남</v>
      </c>
      <c r="D27" s="112">
        <v>35</v>
      </c>
      <c r="E27" s="118">
        <v>55</v>
      </c>
      <c r="F27" s="119">
        <v>40</v>
      </c>
      <c r="G27" s="119">
        <v>45</v>
      </c>
      <c r="H27" s="119">
        <v>40</v>
      </c>
      <c r="I27" s="119">
        <v>215</v>
      </c>
      <c r="J27" s="120">
        <v>43</v>
      </c>
      <c r="K27" s="121">
        <v>52</v>
      </c>
      <c r="L27" s="110"/>
      <c r="M27" s="106"/>
      <c r="N27" s="77" t="s">
        <v>178</v>
      </c>
      <c r="O27" s="105" t="s">
        <v>52</v>
      </c>
      <c r="P27" s="32"/>
      <c r="S27" s="117">
        <v>1</v>
      </c>
      <c r="V27">
        <v>21</v>
      </c>
    </row>
    <row r="28" spans="1:22" ht="39" customHeight="1">
      <c r="A28" s="107">
        <v>111</v>
      </c>
      <c r="B28" s="116" t="s">
        <v>171</v>
      </c>
      <c r="C28" s="49" t="str">
        <f>IF(S28=1,"남","여")</f>
        <v>남</v>
      </c>
      <c r="D28" s="109">
        <v>45</v>
      </c>
      <c r="E28" s="109">
        <v>50</v>
      </c>
      <c r="F28" s="109">
        <v>40</v>
      </c>
      <c r="G28" s="109">
        <v>40</v>
      </c>
      <c r="H28" s="112">
        <v>20</v>
      </c>
      <c r="I28" s="109">
        <v>195</v>
      </c>
      <c r="J28" s="111">
        <v>39</v>
      </c>
      <c r="K28" s="110">
        <v>64</v>
      </c>
      <c r="L28" s="110"/>
      <c r="M28" s="106"/>
      <c r="N28" s="97"/>
      <c r="O28" s="105" t="s">
        <v>52</v>
      </c>
      <c r="P28" s="32"/>
      <c r="S28" s="117">
        <v>1</v>
      </c>
      <c r="V28">
        <v>22</v>
      </c>
    </row>
    <row r="29" spans="1:22" ht="54">
      <c r="A29" s="107"/>
      <c r="B29" s="116" t="s">
        <v>185</v>
      </c>
      <c r="C29" s="49"/>
      <c r="D29" s="109"/>
      <c r="E29" s="109"/>
      <c r="F29" s="109"/>
      <c r="G29" s="109"/>
      <c r="H29" s="119"/>
      <c r="I29" s="119"/>
      <c r="J29" s="111"/>
      <c r="K29" s="110"/>
      <c r="L29" s="110"/>
      <c r="M29" s="106"/>
      <c r="N29" s="97"/>
      <c r="O29" s="122"/>
    </row>
    <row r="30" spans="1:22" ht="54">
      <c r="A30" s="107"/>
      <c r="B30" s="116"/>
      <c r="C30" s="49"/>
      <c r="D30" s="109"/>
      <c r="E30" s="109"/>
      <c r="F30" s="109"/>
      <c r="G30" s="109"/>
      <c r="H30" s="119"/>
      <c r="I30" s="119"/>
      <c r="J30" s="111"/>
      <c r="K30" s="110"/>
      <c r="L30" s="110"/>
      <c r="M30" s="106"/>
      <c r="N30" s="97"/>
      <c r="O30" s="122"/>
    </row>
    <row r="31" spans="1:22" ht="54">
      <c r="A31" s="107"/>
      <c r="B31" s="116"/>
      <c r="C31" s="49"/>
      <c r="D31" s="109"/>
      <c r="E31" s="109"/>
      <c r="F31" s="109"/>
      <c r="G31" s="109"/>
      <c r="H31" s="119"/>
      <c r="I31" s="119"/>
      <c r="J31" s="111"/>
      <c r="K31" s="110"/>
      <c r="L31" s="110"/>
      <c r="M31" s="106"/>
      <c r="N31" s="97"/>
      <c r="O31" s="122"/>
    </row>
    <row r="32" spans="1:22" ht="54">
      <c r="A32" s="107"/>
      <c r="B32" s="116"/>
      <c r="C32" s="49"/>
      <c r="D32" s="109"/>
      <c r="E32" s="109"/>
      <c r="F32" s="109"/>
      <c r="G32" s="109"/>
      <c r="H32" s="119"/>
      <c r="I32" s="119"/>
      <c r="J32" s="111"/>
      <c r="K32" s="110"/>
      <c r="L32" s="110"/>
      <c r="M32" s="106"/>
      <c r="N32" s="97"/>
      <c r="O32" s="122"/>
    </row>
    <row r="33" spans="1:15" ht="54">
      <c r="A33" s="107"/>
      <c r="B33" s="116"/>
      <c r="C33" s="49"/>
      <c r="D33" s="109"/>
      <c r="E33" s="109"/>
      <c r="F33" s="109"/>
      <c r="G33" s="109"/>
      <c r="H33" s="119"/>
      <c r="I33" s="119"/>
      <c r="J33" s="111"/>
      <c r="K33" s="110"/>
      <c r="L33" s="110"/>
      <c r="M33" s="106"/>
      <c r="N33" s="97"/>
      <c r="O33" s="122"/>
    </row>
    <row r="34" spans="1:15" ht="54">
      <c r="A34" s="107"/>
      <c r="B34" s="116"/>
      <c r="C34" s="49"/>
      <c r="D34" s="109"/>
      <c r="E34" s="109"/>
      <c r="F34" s="109"/>
      <c r="G34" s="109"/>
      <c r="H34" s="119"/>
      <c r="I34" s="119"/>
      <c r="J34" s="111"/>
      <c r="K34" s="110"/>
      <c r="L34" s="110"/>
      <c r="M34" s="106"/>
      <c r="N34" s="97"/>
      <c r="O34" s="122"/>
    </row>
    <row r="35" spans="1:15" ht="54">
      <c r="A35" s="107"/>
      <c r="B35" s="116"/>
      <c r="C35" s="49"/>
      <c r="D35" s="109"/>
      <c r="E35" s="109"/>
      <c r="F35" s="109"/>
      <c r="G35" s="109"/>
      <c r="H35" s="119"/>
      <c r="I35" s="119"/>
      <c r="J35" s="111"/>
      <c r="K35" s="110"/>
      <c r="L35" s="110"/>
      <c r="M35" s="106"/>
      <c r="N35" s="97"/>
      <c r="O35" s="122"/>
    </row>
    <row r="36" spans="1:15" ht="54">
      <c r="A36" s="107"/>
      <c r="B36" s="116"/>
      <c r="C36" s="49"/>
      <c r="D36" s="109"/>
      <c r="E36" s="109"/>
      <c r="F36" s="109"/>
      <c r="G36" s="109"/>
      <c r="H36" s="119"/>
      <c r="I36" s="119"/>
      <c r="J36" s="111"/>
      <c r="K36" s="110"/>
      <c r="L36" s="110"/>
      <c r="M36" s="106"/>
      <c r="N36" s="97"/>
      <c r="O36" s="122"/>
    </row>
    <row r="37" spans="1:15" ht="54">
      <c r="A37" s="107"/>
      <c r="B37" s="116"/>
      <c r="C37" s="49"/>
      <c r="D37" s="109"/>
      <c r="E37" s="109"/>
      <c r="F37" s="109"/>
      <c r="G37" s="109"/>
      <c r="H37" s="119"/>
      <c r="I37" s="119"/>
      <c r="J37" s="111"/>
      <c r="K37" s="110"/>
      <c r="L37" s="110"/>
      <c r="M37" s="106"/>
      <c r="N37" s="97"/>
      <c r="O37" s="122"/>
    </row>
  </sheetData>
  <autoFilter ref="A6:O28">
    <sortState ref="A7:O105">
      <sortCondition ref="K6:K105"/>
    </sortState>
  </autoFilter>
  <mergeCells count="5">
    <mergeCell ref="A2:O2"/>
    <mergeCell ref="A4:D4"/>
    <mergeCell ref="E4:G4"/>
    <mergeCell ref="J4:L4"/>
    <mergeCell ref="M4:O4"/>
  </mergeCells>
  <phoneticPr fontId="3" type="noConversion"/>
  <printOptions horizontalCentered="1" verticalCentered="1"/>
  <pageMargins left="0" right="0" top="0" bottom="0" header="0" footer="0"/>
  <pageSetup paperSize="8" scale="98" orientation="landscape" r:id="rId1"/>
  <rowBreaks count="1" manualBreakCount="1">
    <brk id="21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I30" sqref="I30"/>
    </sheetView>
  </sheetViews>
  <sheetFormatPr defaultRowHeight="26.25"/>
  <cols>
    <col min="1" max="1" width="8" style="43" customWidth="1"/>
    <col min="2" max="2" width="5.25" style="45" customWidth="1"/>
    <col min="3" max="3" width="5.875" style="94" customWidth="1"/>
    <col min="4" max="10" width="6.625" style="42" customWidth="1"/>
    <col min="11" max="11" width="6.375" style="34" customWidth="1"/>
    <col min="12" max="12" width="9.5" style="45" customWidth="1"/>
    <col min="13" max="14" width="9.5" style="44" customWidth="1"/>
    <col min="15" max="15" width="9.5" style="34" customWidth="1"/>
  </cols>
  <sheetData>
    <row r="1" spans="1:15" s="41" customFormat="1" ht="46.5" customHeight="1">
      <c r="A1" s="284" t="s">
        <v>56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</row>
    <row r="2" spans="1:15" ht="20.25">
      <c r="A2" s="50"/>
      <c r="B2" s="50"/>
      <c r="C2" s="93"/>
      <c r="D2" s="50"/>
      <c r="E2" s="50"/>
      <c r="F2" s="50"/>
      <c r="G2" s="50"/>
      <c r="H2" s="50"/>
      <c r="I2" s="50"/>
      <c r="J2" s="50"/>
      <c r="K2" s="51"/>
      <c r="L2" s="50"/>
      <c r="M2" s="50"/>
      <c r="N2" s="50"/>
      <c r="O2" s="50"/>
    </row>
    <row r="3" spans="1:15" s="43" customFormat="1" ht="27" customHeight="1">
      <c r="A3" s="286" t="s">
        <v>57</v>
      </c>
      <c r="B3" s="286"/>
      <c r="C3" s="286"/>
      <c r="D3" s="286"/>
      <c r="E3" s="287"/>
      <c r="F3" s="288">
        <v>41418</v>
      </c>
      <c r="G3" s="289"/>
      <c r="H3" s="289"/>
      <c r="I3" s="289"/>
      <c r="J3" s="33"/>
      <c r="K3" s="52"/>
      <c r="L3" s="53"/>
      <c r="M3" s="53"/>
      <c r="N3" s="53"/>
      <c r="O3" s="54"/>
    </row>
    <row r="4" spans="1:15" ht="10.5" customHeight="1">
      <c r="A4" s="35"/>
      <c r="B4" s="35"/>
      <c r="D4" s="46"/>
      <c r="E4" s="47"/>
      <c r="F4" s="19"/>
      <c r="G4" s="19"/>
      <c r="H4" s="18"/>
      <c r="I4" s="55"/>
      <c r="J4" s="55"/>
      <c r="K4" s="52"/>
      <c r="L4" s="55"/>
      <c r="M4" s="55"/>
      <c r="N4" s="55"/>
      <c r="O4" s="56"/>
    </row>
    <row r="5" spans="1:15" s="35" customFormat="1" ht="40.5" customHeight="1">
      <c r="A5" s="79" t="s">
        <v>66</v>
      </c>
      <c r="B5" s="79"/>
      <c r="C5" s="95" t="s">
        <v>150</v>
      </c>
      <c r="D5" s="57" t="s">
        <v>67</v>
      </c>
      <c r="E5" s="57" t="s">
        <v>68</v>
      </c>
      <c r="F5" s="57" t="s">
        <v>69</v>
      </c>
      <c r="G5" s="57" t="s">
        <v>70</v>
      </c>
      <c r="H5" s="57" t="s">
        <v>71</v>
      </c>
      <c r="I5" s="58" t="s">
        <v>72</v>
      </c>
      <c r="J5" s="58" t="s">
        <v>73</v>
      </c>
      <c r="K5" s="59" t="s">
        <v>74</v>
      </c>
      <c r="L5" s="60" t="s">
        <v>75</v>
      </c>
      <c r="M5" s="285" t="s">
        <v>76</v>
      </c>
      <c r="N5" s="285"/>
      <c r="O5" s="80" t="s">
        <v>77</v>
      </c>
    </row>
    <row r="6" spans="1:15" ht="28.5" customHeight="1">
      <c r="A6" s="81" t="s">
        <v>78</v>
      </c>
      <c r="B6" s="74" t="s">
        <v>63</v>
      </c>
      <c r="C6" s="96" t="s">
        <v>36</v>
      </c>
      <c r="D6" s="74">
        <v>90</v>
      </c>
      <c r="E6" s="74">
        <v>65</v>
      </c>
      <c r="F6" s="74">
        <v>90</v>
      </c>
      <c r="G6" s="74">
        <v>85</v>
      </c>
      <c r="H6" s="74">
        <v>90</v>
      </c>
      <c r="I6" s="74">
        <v>420</v>
      </c>
      <c r="J6" s="82">
        <v>84</v>
      </c>
      <c r="K6" s="75">
        <v>1</v>
      </c>
      <c r="L6" s="83" t="s">
        <v>79</v>
      </c>
      <c r="M6" s="84" t="s">
        <v>80</v>
      </c>
      <c r="N6" s="61" t="s">
        <v>81</v>
      </c>
      <c r="O6" s="78" t="s">
        <v>82</v>
      </c>
    </row>
    <row r="7" spans="1:15" ht="28.5" customHeight="1">
      <c r="A7" s="81" t="s">
        <v>83</v>
      </c>
      <c r="B7" s="74" t="s">
        <v>64</v>
      </c>
      <c r="C7" s="96" t="s">
        <v>28</v>
      </c>
      <c r="D7" s="74">
        <v>100</v>
      </c>
      <c r="E7" s="74">
        <v>85</v>
      </c>
      <c r="F7" s="74">
        <v>85</v>
      </c>
      <c r="G7" s="74">
        <v>70</v>
      </c>
      <c r="H7" s="74">
        <v>70</v>
      </c>
      <c r="I7" s="74">
        <v>410</v>
      </c>
      <c r="J7" s="82">
        <v>82</v>
      </c>
      <c r="K7" s="75">
        <v>2</v>
      </c>
      <c r="L7" s="85" t="s">
        <v>84</v>
      </c>
      <c r="M7" s="84" t="s">
        <v>80</v>
      </c>
      <c r="N7" s="61" t="s">
        <v>81</v>
      </c>
      <c r="O7" s="40" t="s">
        <v>85</v>
      </c>
    </row>
    <row r="8" spans="1:15" ht="28.5" customHeight="1">
      <c r="A8" s="81" t="s">
        <v>86</v>
      </c>
      <c r="B8" s="74" t="s">
        <v>64</v>
      </c>
      <c r="C8" s="96" t="s">
        <v>30</v>
      </c>
      <c r="D8" s="74">
        <v>90</v>
      </c>
      <c r="E8" s="74">
        <v>50</v>
      </c>
      <c r="F8" s="74">
        <v>95</v>
      </c>
      <c r="G8" s="74">
        <v>80</v>
      </c>
      <c r="H8" s="74">
        <v>85</v>
      </c>
      <c r="I8" s="74">
        <v>400</v>
      </c>
      <c r="J8" s="82">
        <v>80</v>
      </c>
      <c r="K8" s="75">
        <v>3</v>
      </c>
      <c r="L8" s="85" t="s">
        <v>87</v>
      </c>
      <c r="M8" s="84" t="s">
        <v>80</v>
      </c>
      <c r="N8" s="61" t="s">
        <v>81</v>
      </c>
      <c r="O8" s="40" t="s">
        <v>85</v>
      </c>
    </row>
    <row r="9" spans="1:15" ht="28.5" customHeight="1">
      <c r="A9" s="81" t="s">
        <v>78</v>
      </c>
      <c r="B9" s="74" t="s">
        <v>64</v>
      </c>
      <c r="C9" s="96" t="s">
        <v>43</v>
      </c>
      <c r="D9" s="74">
        <v>85</v>
      </c>
      <c r="E9" s="74">
        <v>75</v>
      </c>
      <c r="F9" s="74">
        <v>85</v>
      </c>
      <c r="G9" s="74">
        <v>85</v>
      </c>
      <c r="H9" s="74">
        <v>60</v>
      </c>
      <c r="I9" s="74">
        <v>390</v>
      </c>
      <c r="J9" s="82">
        <v>78</v>
      </c>
      <c r="K9" s="75">
        <v>4</v>
      </c>
      <c r="L9" s="83" t="s">
        <v>79</v>
      </c>
      <c r="M9" s="84" t="s">
        <v>80</v>
      </c>
      <c r="N9" s="61" t="s">
        <v>81</v>
      </c>
      <c r="O9" s="86" t="s">
        <v>88</v>
      </c>
    </row>
    <row r="10" spans="1:15" ht="28.5" customHeight="1">
      <c r="A10" s="81" t="s">
        <v>89</v>
      </c>
      <c r="B10" s="74" t="s">
        <v>64</v>
      </c>
      <c r="C10" s="96" t="s">
        <v>31</v>
      </c>
      <c r="D10" s="74">
        <v>70</v>
      </c>
      <c r="E10" s="74">
        <v>70</v>
      </c>
      <c r="F10" s="74">
        <v>95</v>
      </c>
      <c r="G10" s="74">
        <v>85</v>
      </c>
      <c r="H10" s="74">
        <v>65</v>
      </c>
      <c r="I10" s="74">
        <v>385</v>
      </c>
      <c r="J10" s="82">
        <v>77</v>
      </c>
      <c r="K10" s="75">
        <v>6</v>
      </c>
      <c r="L10" s="85" t="s">
        <v>90</v>
      </c>
      <c r="M10" s="84" t="s">
        <v>80</v>
      </c>
      <c r="N10" s="61" t="s">
        <v>81</v>
      </c>
      <c r="O10" s="86" t="s">
        <v>88</v>
      </c>
    </row>
    <row r="11" spans="1:15" ht="28.5" customHeight="1">
      <c r="A11" s="81" t="s">
        <v>83</v>
      </c>
      <c r="B11" s="74" t="s">
        <v>64</v>
      </c>
      <c r="C11" s="96" t="s">
        <v>27</v>
      </c>
      <c r="D11" s="74">
        <v>70</v>
      </c>
      <c r="E11" s="74">
        <v>80</v>
      </c>
      <c r="F11" s="74">
        <v>90</v>
      </c>
      <c r="G11" s="74">
        <v>70</v>
      </c>
      <c r="H11" s="74">
        <v>75</v>
      </c>
      <c r="I11" s="74">
        <v>385</v>
      </c>
      <c r="J11" s="82">
        <v>77</v>
      </c>
      <c r="K11" s="75">
        <v>6</v>
      </c>
      <c r="L11" s="85" t="s">
        <v>84</v>
      </c>
      <c r="M11" s="84" t="s">
        <v>80</v>
      </c>
      <c r="N11" s="61" t="s">
        <v>81</v>
      </c>
      <c r="O11" s="86" t="s">
        <v>88</v>
      </c>
    </row>
    <row r="12" spans="1:15" ht="28.5" customHeight="1">
      <c r="A12" s="81" t="s">
        <v>83</v>
      </c>
      <c r="B12" s="74" t="s">
        <v>64</v>
      </c>
      <c r="C12" s="96" t="s">
        <v>46</v>
      </c>
      <c r="D12" s="74">
        <v>70</v>
      </c>
      <c r="E12" s="74">
        <v>40</v>
      </c>
      <c r="F12" s="74">
        <v>95</v>
      </c>
      <c r="G12" s="74">
        <v>95</v>
      </c>
      <c r="H12" s="74">
        <v>85</v>
      </c>
      <c r="I12" s="74">
        <v>385</v>
      </c>
      <c r="J12" s="82">
        <v>77</v>
      </c>
      <c r="K12" s="75">
        <v>6</v>
      </c>
      <c r="L12" s="83" t="s">
        <v>79</v>
      </c>
      <c r="M12" s="84" t="s">
        <v>80</v>
      </c>
      <c r="N12" s="61" t="s">
        <v>81</v>
      </c>
      <c r="O12" s="86" t="s">
        <v>88</v>
      </c>
    </row>
    <row r="13" spans="1:15" ht="28.5" customHeight="1">
      <c r="A13" s="81" t="s">
        <v>91</v>
      </c>
      <c r="B13" s="74" t="s">
        <v>63</v>
      </c>
      <c r="C13" s="96" t="s">
        <v>58</v>
      </c>
      <c r="D13" s="74">
        <v>85</v>
      </c>
      <c r="E13" s="74">
        <v>50</v>
      </c>
      <c r="F13" s="74">
        <v>100</v>
      </c>
      <c r="G13" s="74">
        <v>75</v>
      </c>
      <c r="H13" s="74">
        <v>75</v>
      </c>
      <c r="I13" s="74">
        <v>385</v>
      </c>
      <c r="J13" s="82">
        <v>77</v>
      </c>
      <c r="K13" s="75">
        <v>6</v>
      </c>
      <c r="L13" s="85" t="s">
        <v>92</v>
      </c>
      <c r="M13" s="84" t="s">
        <v>80</v>
      </c>
      <c r="N13" s="61" t="s">
        <v>81</v>
      </c>
      <c r="O13" s="86" t="s">
        <v>88</v>
      </c>
    </row>
    <row r="14" spans="1:15" ht="28.5" customHeight="1">
      <c r="A14" s="81" t="s">
        <v>93</v>
      </c>
      <c r="B14" s="74" t="s">
        <v>64</v>
      </c>
      <c r="C14" s="96" t="s">
        <v>48</v>
      </c>
      <c r="D14" s="74">
        <v>85</v>
      </c>
      <c r="E14" s="74">
        <v>65</v>
      </c>
      <c r="F14" s="74">
        <v>85</v>
      </c>
      <c r="G14" s="74">
        <v>65</v>
      </c>
      <c r="H14" s="74">
        <v>80</v>
      </c>
      <c r="I14" s="74">
        <v>380</v>
      </c>
      <c r="J14" s="82">
        <v>76</v>
      </c>
      <c r="K14" s="75">
        <v>11</v>
      </c>
      <c r="L14" s="85" t="s">
        <v>94</v>
      </c>
      <c r="M14" s="84" t="s">
        <v>80</v>
      </c>
      <c r="N14" s="61" t="s">
        <v>81</v>
      </c>
      <c r="O14" s="86" t="s">
        <v>95</v>
      </c>
    </row>
    <row r="15" spans="1:15" ht="28.5" customHeight="1">
      <c r="A15" s="81" t="s">
        <v>96</v>
      </c>
      <c r="B15" s="74" t="s">
        <v>64</v>
      </c>
      <c r="C15" s="96" t="s">
        <v>59</v>
      </c>
      <c r="D15" s="74">
        <v>80</v>
      </c>
      <c r="E15" s="74">
        <v>65</v>
      </c>
      <c r="F15" s="74">
        <v>85</v>
      </c>
      <c r="G15" s="74">
        <v>90</v>
      </c>
      <c r="H15" s="74">
        <v>60</v>
      </c>
      <c r="I15" s="74">
        <v>380</v>
      </c>
      <c r="J15" s="82">
        <v>76</v>
      </c>
      <c r="K15" s="75">
        <v>11</v>
      </c>
      <c r="L15" s="85" t="s">
        <v>94</v>
      </c>
      <c r="M15" s="84" t="s">
        <v>80</v>
      </c>
      <c r="N15" s="61" t="s">
        <v>81</v>
      </c>
      <c r="O15" s="78" t="s">
        <v>82</v>
      </c>
    </row>
    <row r="16" spans="1:15" ht="28.5" customHeight="1">
      <c r="A16" s="81" t="s">
        <v>97</v>
      </c>
      <c r="B16" s="74" t="s">
        <v>64</v>
      </c>
      <c r="C16" s="96" t="s">
        <v>49</v>
      </c>
      <c r="D16" s="74">
        <v>70</v>
      </c>
      <c r="E16" s="74">
        <v>80</v>
      </c>
      <c r="F16" s="74">
        <v>80</v>
      </c>
      <c r="G16" s="74">
        <v>65</v>
      </c>
      <c r="H16" s="74">
        <v>75</v>
      </c>
      <c r="I16" s="74">
        <v>370</v>
      </c>
      <c r="J16" s="82">
        <v>74</v>
      </c>
      <c r="K16" s="75">
        <v>17</v>
      </c>
      <c r="L16" s="85" t="s">
        <v>98</v>
      </c>
      <c r="M16" s="84" t="s">
        <v>80</v>
      </c>
      <c r="N16" s="61" t="s">
        <v>81</v>
      </c>
      <c r="O16" s="86" t="s">
        <v>95</v>
      </c>
    </row>
    <row r="17" spans="1:15" ht="28.5" customHeight="1">
      <c r="A17" s="81" t="s">
        <v>99</v>
      </c>
      <c r="B17" s="74" t="s">
        <v>64</v>
      </c>
      <c r="C17" s="96" t="s">
        <v>24</v>
      </c>
      <c r="D17" s="74">
        <v>75</v>
      </c>
      <c r="E17" s="74">
        <v>70</v>
      </c>
      <c r="F17" s="74">
        <v>65</v>
      </c>
      <c r="G17" s="74">
        <v>75</v>
      </c>
      <c r="H17" s="74">
        <v>75</v>
      </c>
      <c r="I17" s="74">
        <v>360</v>
      </c>
      <c r="J17" s="82">
        <v>72</v>
      </c>
      <c r="K17" s="75">
        <v>22</v>
      </c>
      <c r="L17" s="85" t="s">
        <v>84</v>
      </c>
      <c r="M17" s="84" t="s">
        <v>80</v>
      </c>
      <c r="N17" s="61" t="s">
        <v>81</v>
      </c>
      <c r="O17" s="86" t="s">
        <v>95</v>
      </c>
    </row>
    <row r="18" spans="1:15" ht="28.5" customHeight="1">
      <c r="A18" s="81" t="s">
        <v>96</v>
      </c>
      <c r="B18" s="74" t="s">
        <v>64</v>
      </c>
      <c r="C18" s="96" t="s">
        <v>24</v>
      </c>
      <c r="D18" s="74">
        <v>65</v>
      </c>
      <c r="E18" s="74">
        <v>55</v>
      </c>
      <c r="F18" s="74">
        <v>70</v>
      </c>
      <c r="G18" s="74">
        <v>90</v>
      </c>
      <c r="H18" s="74">
        <v>80</v>
      </c>
      <c r="I18" s="74">
        <v>360</v>
      </c>
      <c r="J18" s="82">
        <v>72</v>
      </c>
      <c r="K18" s="75">
        <v>22</v>
      </c>
      <c r="L18" s="87" t="s">
        <v>100</v>
      </c>
      <c r="M18" s="84" t="s">
        <v>80</v>
      </c>
      <c r="N18" s="61" t="s">
        <v>81</v>
      </c>
      <c r="O18" s="86" t="s">
        <v>95</v>
      </c>
    </row>
    <row r="19" spans="1:15" ht="28.5" customHeight="1">
      <c r="A19" s="81" t="s">
        <v>101</v>
      </c>
      <c r="B19" s="74" t="s">
        <v>64</v>
      </c>
      <c r="C19" s="96" t="s">
        <v>29</v>
      </c>
      <c r="D19" s="74">
        <v>50</v>
      </c>
      <c r="E19" s="74">
        <v>55</v>
      </c>
      <c r="F19" s="74">
        <v>95</v>
      </c>
      <c r="G19" s="74">
        <v>85</v>
      </c>
      <c r="H19" s="74">
        <v>75</v>
      </c>
      <c r="I19" s="74">
        <v>360</v>
      </c>
      <c r="J19" s="82">
        <v>72</v>
      </c>
      <c r="K19" s="75">
        <v>22</v>
      </c>
      <c r="L19" s="87" t="s">
        <v>102</v>
      </c>
      <c r="M19" s="84" t="s">
        <v>80</v>
      </c>
      <c r="N19" s="61" t="s">
        <v>81</v>
      </c>
      <c r="O19" s="78" t="s">
        <v>82</v>
      </c>
    </row>
    <row r="20" spans="1:15" ht="28.5" customHeight="1">
      <c r="A20" s="81" t="s">
        <v>103</v>
      </c>
      <c r="B20" s="74" t="s">
        <v>63</v>
      </c>
      <c r="C20" s="96" t="s">
        <v>33</v>
      </c>
      <c r="D20" s="74">
        <v>60</v>
      </c>
      <c r="E20" s="74">
        <v>75</v>
      </c>
      <c r="F20" s="74">
        <v>80</v>
      </c>
      <c r="G20" s="74">
        <v>75</v>
      </c>
      <c r="H20" s="74">
        <v>65</v>
      </c>
      <c r="I20" s="74">
        <v>355</v>
      </c>
      <c r="J20" s="82">
        <v>71</v>
      </c>
      <c r="K20" s="75">
        <v>25</v>
      </c>
      <c r="L20" s="85" t="s">
        <v>104</v>
      </c>
      <c r="M20" s="84" t="s">
        <v>80</v>
      </c>
      <c r="N20" s="61" t="s">
        <v>81</v>
      </c>
      <c r="O20" s="86"/>
    </row>
    <row r="21" spans="1:15" ht="28.5" customHeight="1">
      <c r="A21" s="81" t="s">
        <v>105</v>
      </c>
      <c r="B21" s="74" t="s">
        <v>64</v>
      </c>
      <c r="C21" s="96" t="s">
        <v>50</v>
      </c>
      <c r="D21" s="74">
        <v>65</v>
      </c>
      <c r="E21" s="74">
        <v>70</v>
      </c>
      <c r="F21" s="74">
        <v>85</v>
      </c>
      <c r="G21" s="74">
        <v>80</v>
      </c>
      <c r="H21" s="74">
        <v>55</v>
      </c>
      <c r="I21" s="74">
        <v>355</v>
      </c>
      <c r="J21" s="82">
        <v>71</v>
      </c>
      <c r="K21" s="75">
        <v>25</v>
      </c>
      <c r="L21" s="87" t="s">
        <v>106</v>
      </c>
      <c r="M21" s="84" t="s">
        <v>80</v>
      </c>
      <c r="N21" s="61" t="s">
        <v>81</v>
      </c>
      <c r="O21" s="86"/>
    </row>
    <row r="22" spans="1:15" ht="28.5" customHeight="1">
      <c r="A22" s="81" t="s">
        <v>107</v>
      </c>
      <c r="B22" s="74" t="s">
        <v>63</v>
      </c>
      <c r="C22" s="96" t="s">
        <v>39</v>
      </c>
      <c r="D22" s="74">
        <v>60</v>
      </c>
      <c r="E22" s="74">
        <v>65</v>
      </c>
      <c r="F22" s="74">
        <v>80</v>
      </c>
      <c r="G22" s="74">
        <v>70</v>
      </c>
      <c r="H22" s="74">
        <v>70</v>
      </c>
      <c r="I22" s="74">
        <v>345</v>
      </c>
      <c r="J22" s="82">
        <v>69</v>
      </c>
      <c r="K22" s="75">
        <v>30</v>
      </c>
      <c r="L22" s="87" t="s">
        <v>108</v>
      </c>
      <c r="M22" s="84" t="s">
        <v>80</v>
      </c>
      <c r="N22" s="61" t="s">
        <v>81</v>
      </c>
      <c r="O22" s="86"/>
    </row>
    <row r="23" spans="1:15" ht="28.5" customHeight="1">
      <c r="A23" s="81" t="s">
        <v>101</v>
      </c>
      <c r="B23" s="74" t="s">
        <v>64</v>
      </c>
      <c r="C23" s="96" t="s">
        <v>26</v>
      </c>
      <c r="D23" s="74">
        <v>60</v>
      </c>
      <c r="E23" s="74">
        <v>60</v>
      </c>
      <c r="F23" s="74">
        <v>95</v>
      </c>
      <c r="G23" s="74">
        <v>60</v>
      </c>
      <c r="H23" s="74">
        <v>70</v>
      </c>
      <c r="I23" s="74">
        <v>345</v>
      </c>
      <c r="J23" s="82">
        <v>69</v>
      </c>
      <c r="K23" s="75">
        <v>30</v>
      </c>
      <c r="L23" s="85" t="s">
        <v>109</v>
      </c>
      <c r="M23" s="84" t="s">
        <v>80</v>
      </c>
      <c r="N23" s="61" t="s">
        <v>81</v>
      </c>
      <c r="O23" s="86"/>
    </row>
    <row r="24" spans="1:15" ht="28.5" customHeight="1">
      <c r="A24" s="81" t="s">
        <v>107</v>
      </c>
      <c r="B24" s="74" t="s">
        <v>63</v>
      </c>
      <c r="C24" s="96" t="s">
        <v>60</v>
      </c>
      <c r="D24" s="74">
        <v>80</v>
      </c>
      <c r="E24" s="74">
        <v>60</v>
      </c>
      <c r="F24" s="74">
        <v>60</v>
      </c>
      <c r="G24" s="74">
        <v>75</v>
      </c>
      <c r="H24" s="74">
        <v>70</v>
      </c>
      <c r="I24" s="74">
        <v>345</v>
      </c>
      <c r="J24" s="82">
        <v>69</v>
      </c>
      <c r="K24" s="75">
        <v>30</v>
      </c>
      <c r="L24" s="85" t="s">
        <v>110</v>
      </c>
      <c r="M24" s="84" t="s">
        <v>80</v>
      </c>
      <c r="N24" s="61" t="s">
        <v>81</v>
      </c>
      <c r="O24" s="86"/>
    </row>
    <row r="25" spans="1:15" ht="28.5" customHeight="1">
      <c r="A25" s="81" t="s">
        <v>111</v>
      </c>
      <c r="B25" s="74" t="s">
        <v>64</v>
      </c>
      <c r="C25" s="96" t="s">
        <v>22</v>
      </c>
      <c r="D25" s="74">
        <v>65</v>
      </c>
      <c r="E25" s="74">
        <v>60</v>
      </c>
      <c r="F25" s="74">
        <v>85</v>
      </c>
      <c r="G25" s="74">
        <v>80</v>
      </c>
      <c r="H25" s="74">
        <v>55</v>
      </c>
      <c r="I25" s="74">
        <v>345</v>
      </c>
      <c r="J25" s="82">
        <v>69</v>
      </c>
      <c r="K25" s="75">
        <v>30</v>
      </c>
      <c r="L25" s="87" t="s">
        <v>112</v>
      </c>
      <c r="M25" s="84" t="s">
        <v>80</v>
      </c>
      <c r="N25" s="61" t="s">
        <v>81</v>
      </c>
      <c r="O25" s="86"/>
    </row>
    <row r="26" spans="1:15" ht="28.5" customHeight="1">
      <c r="A26" s="81" t="s">
        <v>113</v>
      </c>
      <c r="B26" s="74" t="s">
        <v>63</v>
      </c>
      <c r="C26" s="96" t="s">
        <v>32</v>
      </c>
      <c r="D26" s="74">
        <v>55</v>
      </c>
      <c r="E26" s="74">
        <v>65</v>
      </c>
      <c r="F26" s="74">
        <v>80</v>
      </c>
      <c r="G26" s="74">
        <v>80</v>
      </c>
      <c r="H26" s="74">
        <v>60</v>
      </c>
      <c r="I26" s="74">
        <v>340</v>
      </c>
      <c r="J26" s="82">
        <v>68</v>
      </c>
      <c r="K26" s="75">
        <v>35</v>
      </c>
      <c r="L26" s="87" t="s">
        <v>114</v>
      </c>
      <c r="M26" s="84" t="s">
        <v>80</v>
      </c>
      <c r="N26" s="61" t="s">
        <v>81</v>
      </c>
      <c r="O26" s="86"/>
    </row>
    <row r="27" spans="1:15" ht="28.5" customHeight="1">
      <c r="A27" s="81" t="s">
        <v>115</v>
      </c>
      <c r="B27" s="74" t="s">
        <v>63</v>
      </c>
      <c r="C27" s="96" t="s">
        <v>37</v>
      </c>
      <c r="D27" s="74">
        <v>85</v>
      </c>
      <c r="E27" s="74">
        <v>45</v>
      </c>
      <c r="F27" s="74">
        <v>75</v>
      </c>
      <c r="G27" s="74">
        <v>80</v>
      </c>
      <c r="H27" s="74">
        <v>55</v>
      </c>
      <c r="I27" s="74">
        <v>340</v>
      </c>
      <c r="J27" s="82">
        <v>68</v>
      </c>
      <c r="K27" s="75">
        <v>35</v>
      </c>
      <c r="L27" s="85" t="s">
        <v>116</v>
      </c>
      <c r="M27" s="84" t="s">
        <v>80</v>
      </c>
      <c r="N27" s="61" t="s">
        <v>81</v>
      </c>
      <c r="O27" s="88"/>
    </row>
    <row r="28" spans="1:15" ht="28.5" customHeight="1">
      <c r="A28" s="81" t="s">
        <v>117</v>
      </c>
      <c r="B28" s="74" t="s">
        <v>64</v>
      </c>
      <c r="C28" s="96" t="s">
        <v>61</v>
      </c>
      <c r="D28" s="74">
        <v>65</v>
      </c>
      <c r="E28" s="74">
        <v>60</v>
      </c>
      <c r="F28" s="74">
        <v>85</v>
      </c>
      <c r="G28" s="74">
        <v>60</v>
      </c>
      <c r="H28" s="74">
        <v>65</v>
      </c>
      <c r="I28" s="74">
        <v>335</v>
      </c>
      <c r="J28" s="82">
        <v>67</v>
      </c>
      <c r="K28" s="75">
        <v>38</v>
      </c>
      <c r="L28" s="87" t="s">
        <v>118</v>
      </c>
      <c r="M28" s="84" t="s">
        <v>80</v>
      </c>
      <c r="N28" s="61" t="s">
        <v>81</v>
      </c>
      <c r="O28" s="88"/>
    </row>
    <row r="29" spans="1:15" ht="28.5" customHeight="1">
      <c r="A29" s="81" t="s">
        <v>119</v>
      </c>
      <c r="B29" s="74" t="s">
        <v>63</v>
      </c>
      <c r="C29" s="96" t="s">
        <v>23</v>
      </c>
      <c r="D29" s="74">
        <v>50</v>
      </c>
      <c r="E29" s="74">
        <v>70</v>
      </c>
      <c r="F29" s="74">
        <v>90</v>
      </c>
      <c r="G29" s="74">
        <v>80</v>
      </c>
      <c r="H29" s="74">
        <v>35</v>
      </c>
      <c r="I29" s="74">
        <v>325</v>
      </c>
      <c r="J29" s="82">
        <v>65</v>
      </c>
      <c r="K29" s="75">
        <v>42</v>
      </c>
      <c r="L29" s="85" t="s">
        <v>84</v>
      </c>
      <c r="M29" s="84" t="s">
        <v>80</v>
      </c>
      <c r="N29" s="61" t="s">
        <v>81</v>
      </c>
      <c r="O29" s="88"/>
    </row>
    <row r="30" spans="1:15" ht="28.5" customHeight="1">
      <c r="A30" s="81" t="s">
        <v>120</v>
      </c>
      <c r="B30" s="74" t="s">
        <v>63</v>
      </c>
      <c r="C30" s="96" t="s">
        <v>45</v>
      </c>
      <c r="D30" s="74">
        <v>65</v>
      </c>
      <c r="E30" s="74">
        <v>45</v>
      </c>
      <c r="F30" s="74">
        <v>80</v>
      </c>
      <c r="G30" s="74">
        <v>70</v>
      </c>
      <c r="H30" s="74">
        <v>60</v>
      </c>
      <c r="I30" s="74">
        <v>320</v>
      </c>
      <c r="J30" s="82">
        <v>64</v>
      </c>
      <c r="K30" s="75">
        <v>45</v>
      </c>
      <c r="L30" s="87" t="s">
        <v>121</v>
      </c>
      <c r="M30" s="84" t="s">
        <v>80</v>
      </c>
      <c r="N30" s="89" t="s">
        <v>122</v>
      </c>
      <c r="O30" s="88"/>
    </row>
    <row r="31" spans="1:15" ht="28.5" customHeight="1">
      <c r="A31" s="81" t="s">
        <v>117</v>
      </c>
      <c r="B31" s="74" t="s">
        <v>64</v>
      </c>
      <c r="C31" s="96" t="s">
        <v>44</v>
      </c>
      <c r="D31" s="74">
        <v>60</v>
      </c>
      <c r="E31" s="74">
        <v>45</v>
      </c>
      <c r="F31" s="74">
        <v>75</v>
      </c>
      <c r="G31" s="74">
        <v>65</v>
      </c>
      <c r="H31" s="74">
        <v>65</v>
      </c>
      <c r="I31" s="74">
        <v>310</v>
      </c>
      <c r="J31" s="82">
        <v>62</v>
      </c>
      <c r="K31" s="75">
        <v>49</v>
      </c>
      <c r="L31" s="85" t="s">
        <v>123</v>
      </c>
      <c r="M31" s="84" t="s">
        <v>80</v>
      </c>
      <c r="N31" s="89" t="s">
        <v>122</v>
      </c>
      <c r="O31" s="88"/>
    </row>
    <row r="32" spans="1:15" ht="28.5" customHeight="1">
      <c r="A32" s="81" t="s">
        <v>124</v>
      </c>
      <c r="B32" s="74" t="s">
        <v>64</v>
      </c>
      <c r="C32" s="96" t="s">
        <v>47</v>
      </c>
      <c r="D32" s="74">
        <v>55</v>
      </c>
      <c r="E32" s="90">
        <v>35</v>
      </c>
      <c r="F32" s="74">
        <v>65</v>
      </c>
      <c r="G32" s="74">
        <v>80</v>
      </c>
      <c r="H32" s="74">
        <v>50</v>
      </c>
      <c r="I32" s="74">
        <v>285</v>
      </c>
      <c r="J32" s="82">
        <v>57</v>
      </c>
      <c r="K32" s="75">
        <v>62</v>
      </c>
      <c r="L32" s="87" t="s">
        <v>125</v>
      </c>
      <c r="M32" s="91" t="s">
        <v>126</v>
      </c>
      <c r="N32" s="89" t="s">
        <v>122</v>
      </c>
      <c r="O32" s="62" t="s">
        <v>52</v>
      </c>
    </row>
    <row r="33" spans="1:15" ht="28.5" customHeight="1">
      <c r="A33" s="81" t="s">
        <v>113</v>
      </c>
      <c r="B33" s="74" t="s">
        <v>63</v>
      </c>
      <c r="C33" s="96" t="s">
        <v>40</v>
      </c>
      <c r="D33" s="74">
        <v>75</v>
      </c>
      <c r="E33" s="74">
        <v>40</v>
      </c>
      <c r="F33" s="90">
        <v>30</v>
      </c>
      <c r="G33" s="74">
        <v>75</v>
      </c>
      <c r="H33" s="74">
        <v>60</v>
      </c>
      <c r="I33" s="74">
        <v>280</v>
      </c>
      <c r="J33" s="82">
        <v>56</v>
      </c>
      <c r="K33" s="75">
        <v>65</v>
      </c>
      <c r="L33" s="87" t="s">
        <v>127</v>
      </c>
      <c r="M33" s="91" t="s">
        <v>126</v>
      </c>
      <c r="N33" s="89" t="s">
        <v>122</v>
      </c>
      <c r="O33" s="62" t="s">
        <v>52</v>
      </c>
    </row>
    <row r="34" spans="1:15" ht="28.5" customHeight="1">
      <c r="A34" s="81" t="s">
        <v>83</v>
      </c>
      <c r="B34" s="74" t="s">
        <v>64</v>
      </c>
      <c r="C34" s="96" t="s">
        <v>62</v>
      </c>
      <c r="D34" s="74">
        <v>40</v>
      </c>
      <c r="E34" s="74">
        <v>45</v>
      </c>
      <c r="F34" s="74">
        <v>70</v>
      </c>
      <c r="G34" s="74">
        <v>60</v>
      </c>
      <c r="H34" s="74">
        <v>60</v>
      </c>
      <c r="I34" s="74">
        <v>275</v>
      </c>
      <c r="J34" s="82">
        <v>55</v>
      </c>
      <c r="K34" s="75">
        <v>69</v>
      </c>
      <c r="L34" s="83" t="s">
        <v>79</v>
      </c>
      <c r="M34" s="91" t="s">
        <v>126</v>
      </c>
      <c r="N34" s="89" t="s">
        <v>122</v>
      </c>
      <c r="O34" s="40"/>
    </row>
    <row r="35" spans="1:15" ht="28.5" customHeight="1">
      <c r="A35" s="81" t="s">
        <v>128</v>
      </c>
      <c r="B35" s="74" t="s">
        <v>64</v>
      </c>
      <c r="C35" s="96" t="s">
        <v>38</v>
      </c>
      <c r="D35" s="74">
        <v>45</v>
      </c>
      <c r="E35" s="74">
        <v>50</v>
      </c>
      <c r="F35" s="74">
        <v>55</v>
      </c>
      <c r="G35" s="74">
        <v>75</v>
      </c>
      <c r="H35" s="74">
        <v>50</v>
      </c>
      <c r="I35" s="74">
        <v>275</v>
      </c>
      <c r="J35" s="82">
        <v>55</v>
      </c>
      <c r="K35" s="75">
        <v>69</v>
      </c>
      <c r="L35" s="85" t="s">
        <v>129</v>
      </c>
      <c r="M35" s="91" t="s">
        <v>126</v>
      </c>
      <c r="N35" s="89" t="s">
        <v>122</v>
      </c>
      <c r="O35" s="40"/>
    </row>
    <row r="36" spans="1:15" ht="28.5" customHeight="1">
      <c r="A36" s="81" t="s">
        <v>89</v>
      </c>
      <c r="B36" s="74" t="s">
        <v>64</v>
      </c>
      <c r="C36" s="96" t="s">
        <v>34</v>
      </c>
      <c r="D36" s="74">
        <v>50</v>
      </c>
      <c r="E36" s="90">
        <v>30</v>
      </c>
      <c r="F36" s="74">
        <v>85</v>
      </c>
      <c r="G36" s="74">
        <v>50</v>
      </c>
      <c r="H36" s="74">
        <v>55</v>
      </c>
      <c r="I36" s="74">
        <v>270</v>
      </c>
      <c r="J36" s="82">
        <v>54</v>
      </c>
      <c r="K36" s="75">
        <v>72</v>
      </c>
      <c r="L36" s="87" t="s">
        <v>112</v>
      </c>
      <c r="M36" s="91" t="s">
        <v>126</v>
      </c>
      <c r="N36" s="89" t="s">
        <v>122</v>
      </c>
      <c r="O36" s="62" t="s">
        <v>52</v>
      </c>
    </row>
    <row r="37" spans="1:15" ht="28.5" customHeight="1">
      <c r="A37" s="81" t="s">
        <v>130</v>
      </c>
      <c r="B37" s="74" t="s">
        <v>64</v>
      </c>
      <c r="C37" s="96" t="s">
        <v>51</v>
      </c>
      <c r="D37" s="74">
        <v>45</v>
      </c>
      <c r="E37" s="74">
        <v>55</v>
      </c>
      <c r="F37" s="74">
        <v>55</v>
      </c>
      <c r="G37" s="74">
        <v>60</v>
      </c>
      <c r="H37" s="74">
        <v>45</v>
      </c>
      <c r="I37" s="74">
        <v>260</v>
      </c>
      <c r="J37" s="82">
        <v>52</v>
      </c>
      <c r="K37" s="75">
        <v>79</v>
      </c>
      <c r="L37" s="87" t="s">
        <v>131</v>
      </c>
      <c r="M37" s="91" t="s">
        <v>126</v>
      </c>
      <c r="N37" s="89" t="s">
        <v>122</v>
      </c>
      <c r="O37" s="40"/>
    </row>
    <row r="38" spans="1:15" ht="28.5" customHeight="1">
      <c r="A38" s="81" t="s">
        <v>107</v>
      </c>
      <c r="B38" s="74" t="s">
        <v>64</v>
      </c>
      <c r="C38" s="96" t="s">
        <v>42</v>
      </c>
      <c r="D38" s="74">
        <v>50</v>
      </c>
      <c r="E38" s="74">
        <v>45</v>
      </c>
      <c r="F38" s="74">
        <v>50</v>
      </c>
      <c r="G38" s="74">
        <v>50</v>
      </c>
      <c r="H38" s="74">
        <v>55</v>
      </c>
      <c r="I38" s="74">
        <v>250</v>
      </c>
      <c r="J38" s="82">
        <v>50</v>
      </c>
      <c r="K38" s="75">
        <v>86</v>
      </c>
      <c r="L38" s="85" t="s">
        <v>132</v>
      </c>
      <c r="M38" s="91" t="s">
        <v>126</v>
      </c>
      <c r="N38" s="89" t="s">
        <v>122</v>
      </c>
      <c r="O38" s="40"/>
    </row>
    <row r="39" spans="1:15" ht="28.5" customHeight="1">
      <c r="A39" s="81" t="s">
        <v>133</v>
      </c>
      <c r="B39" s="74" t="s">
        <v>64</v>
      </c>
      <c r="C39" s="96" t="s">
        <v>41</v>
      </c>
      <c r="D39" s="74">
        <v>40</v>
      </c>
      <c r="E39" s="90">
        <v>25</v>
      </c>
      <c r="F39" s="74">
        <v>50</v>
      </c>
      <c r="G39" s="74">
        <v>65</v>
      </c>
      <c r="H39" s="74">
        <v>40</v>
      </c>
      <c r="I39" s="74">
        <v>220</v>
      </c>
      <c r="J39" s="82">
        <v>44</v>
      </c>
      <c r="K39" s="75">
        <v>116</v>
      </c>
      <c r="L39" s="85" t="s">
        <v>134</v>
      </c>
      <c r="M39" s="91" t="s">
        <v>126</v>
      </c>
      <c r="N39" s="89" t="s">
        <v>122</v>
      </c>
      <c r="O39" s="62" t="s">
        <v>52</v>
      </c>
    </row>
    <row r="40" spans="1:15" ht="28.5" customHeight="1">
      <c r="A40" s="81" t="s">
        <v>135</v>
      </c>
      <c r="B40" s="74" t="s">
        <v>64</v>
      </c>
      <c r="C40" s="96" t="s">
        <v>25</v>
      </c>
      <c r="D40" s="90">
        <v>35</v>
      </c>
      <c r="E40" s="90">
        <v>20</v>
      </c>
      <c r="F40" s="74">
        <v>55</v>
      </c>
      <c r="G40" s="74">
        <v>60</v>
      </c>
      <c r="H40" s="74">
        <v>45</v>
      </c>
      <c r="I40" s="74">
        <v>215</v>
      </c>
      <c r="J40" s="82">
        <v>43</v>
      </c>
      <c r="K40" s="75">
        <v>123</v>
      </c>
      <c r="L40" s="87" t="s">
        <v>136</v>
      </c>
      <c r="M40" s="91" t="s">
        <v>126</v>
      </c>
      <c r="N40" s="89" t="s">
        <v>122</v>
      </c>
      <c r="O40" s="62" t="s">
        <v>52</v>
      </c>
    </row>
    <row r="41" spans="1:15" ht="28.5" customHeight="1">
      <c r="A41" s="81" t="s">
        <v>137</v>
      </c>
      <c r="B41" s="74" t="s">
        <v>63</v>
      </c>
      <c r="C41" s="96" t="s">
        <v>35</v>
      </c>
      <c r="D41" s="74">
        <v>65</v>
      </c>
      <c r="E41" s="90">
        <v>25</v>
      </c>
      <c r="F41" s="74">
        <v>55</v>
      </c>
      <c r="G41" s="90">
        <v>25</v>
      </c>
      <c r="H41" s="74">
        <v>35</v>
      </c>
      <c r="I41" s="74">
        <v>205</v>
      </c>
      <c r="J41" s="82">
        <v>41</v>
      </c>
      <c r="K41" s="75">
        <v>133</v>
      </c>
      <c r="L41" s="83" t="s">
        <v>79</v>
      </c>
      <c r="M41" s="91" t="s">
        <v>126</v>
      </c>
      <c r="N41" s="89" t="s">
        <v>122</v>
      </c>
      <c r="O41" s="62" t="s">
        <v>52</v>
      </c>
    </row>
    <row r="42" spans="1:15" ht="28.5" customHeight="1">
      <c r="A42" s="92" t="s">
        <v>138</v>
      </c>
      <c r="B42" s="48" t="s">
        <v>64</v>
      </c>
      <c r="C42" s="290" t="s">
        <v>139</v>
      </c>
      <c r="D42" s="290"/>
      <c r="E42" s="290"/>
      <c r="F42" s="290"/>
      <c r="G42" s="290"/>
      <c r="H42" s="290"/>
      <c r="I42" s="290"/>
      <c r="J42" s="290"/>
      <c r="K42" s="290"/>
      <c r="L42" s="291" t="s">
        <v>140</v>
      </c>
      <c r="M42" s="291"/>
      <c r="N42" s="291"/>
      <c r="O42" s="291"/>
    </row>
    <row r="43" spans="1:15" ht="28.5" customHeight="1">
      <c r="A43" s="92" t="s">
        <v>141</v>
      </c>
      <c r="B43" s="48" t="s">
        <v>64</v>
      </c>
      <c r="C43" s="290" t="s">
        <v>142</v>
      </c>
      <c r="D43" s="290"/>
      <c r="E43" s="290"/>
      <c r="F43" s="290"/>
      <c r="G43" s="290"/>
      <c r="H43" s="290"/>
      <c r="I43" s="290"/>
      <c r="J43" s="290"/>
      <c r="K43" s="290"/>
      <c r="L43" s="291" t="s">
        <v>140</v>
      </c>
      <c r="M43" s="291"/>
      <c r="N43" s="291"/>
      <c r="O43" s="291"/>
    </row>
    <row r="44" spans="1:15" ht="28.5" customHeight="1">
      <c r="A44" s="92" t="s">
        <v>143</v>
      </c>
      <c r="B44" s="48" t="s">
        <v>64</v>
      </c>
      <c r="C44" s="290" t="s">
        <v>142</v>
      </c>
      <c r="D44" s="290"/>
      <c r="E44" s="290"/>
      <c r="F44" s="290"/>
      <c r="G44" s="290"/>
      <c r="H44" s="290"/>
      <c r="I44" s="290"/>
      <c r="J44" s="290"/>
      <c r="K44" s="290"/>
      <c r="L44" s="291" t="s">
        <v>140</v>
      </c>
      <c r="M44" s="291"/>
      <c r="N44" s="291"/>
      <c r="O44" s="291"/>
    </row>
    <row r="45" spans="1:15" ht="28.5" customHeight="1">
      <c r="A45" s="92" t="s">
        <v>144</v>
      </c>
      <c r="B45" s="48" t="s">
        <v>63</v>
      </c>
      <c r="C45" s="290" t="s">
        <v>145</v>
      </c>
      <c r="D45" s="290"/>
      <c r="E45" s="290"/>
      <c r="F45" s="290"/>
      <c r="G45" s="290"/>
      <c r="H45" s="290"/>
      <c r="I45" s="290"/>
      <c r="J45" s="290"/>
      <c r="K45" s="290"/>
      <c r="L45" s="291" t="s">
        <v>140</v>
      </c>
      <c r="M45" s="291"/>
      <c r="N45" s="291"/>
      <c r="O45" s="291"/>
    </row>
    <row r="46" spans="1:15" ht="28.5" customHeight="1">
      <c r="A46" s="92" t="s">
        <v>146</v>
      </c>
      <c r="B46" s="48" t="s">
        <v>64</v>
      </c>
      <c r="C46" s="290" t="s">
        <v>145</v>
      </c>
      <c r="D46" s="290"/>
      <c r="E46" s="290"/>
      <c r="F46" s="290"/>
      <c r="G46" s="290"/>
      <c r="H46" s="290"/>
      <c r="I46" s="290"/>
      <c r="J46" s="290"/>
      <c r="K46" s="290"/>
      <c r="L46" s="291" t="s">
        <v>140</v>
      </c>
      <c r="M46" s="291"/>
      <c r="N46" s="291"/>
      <c r="O46" s="291"/>
    </row>
    <row r="47" spans="1:15" ht="28.5" customHeight="1">
      <c r="A47" s="92" t="s">
        <v>147</v>
      </c>
      <c r="B47" s="48" t="s">
        <v>64</v>
      </c>
      <c r="C47" s="290" t="s">
        <v>148</v>
      </c>
      <c r="D47" s="290"/>
      <c r="E47" s="290"/>
      <c r="F47" s="290"/>
      <c r="G47" s="290"/>
      <c r="H47" s="290"/>
      <c r="I47" s="290"/>
      <c r="J47" s="290"/>
      <c r="K47" s="290"/>
      <c r="L47" s="291" t="s">
        <v>140</v>
      </c>
      <c r="M47" s="291"/>
      <c r="N47" s="291"/>
      <c r="O47" s="291"/>
    </row>
    <row r="48" spans="1:15" ht="28.5" customHeight="1">
      <c r="A48" s="45"/>
      <c r="D48" s="45"/>
      <c r="E48" s="45"/>
      <c r="F48" s="45"/>
      <c r="G48" s="45"/>
      <c r="H48" s="45"/>
      <c r="I48" s="45"/>
      <c r="J48" s="45"/>
      <c r="K48" s="45"/>
      <c r="M48" s="45"/>
      <c r="N48" s="45"/>
      <c r="O48" s="45"/>
    </row>
    <row r="49" spans="1:15" ht="28.5" customHeight="1">
      <c r="A49" s="292" t="s">
        <v>149</v>
      </c>
      <c r="B49" s="292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</row>
    <row r="50" spans="1:15" ht="28.5" customHeight="1">
      <c r="A50" s="293" t="s">
        <v>151</v>
      </c>
      <c r="B50" s="293"/>
      <c r="C50" s="293"/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293"/>
    </row>
  </sheetData>
  <mergeCells count="18">
    <mergeCell ref="A50:O50"/>
    <mergeCell ref="C45:K45"/>
    <mergeCell ref="L45:O45"/>
    <mergeCell ref="C46:K46"/>
    <mergeCell ref="L46:O46"/>
    <mergeCell ref="C47:K47"/>
    <mergeCell ref="L47:O47"/>
    <mergeCell ref="C43:K43"/>
    <mergeCell ref="L43:O43"/>
    <mergeCell ref="C44:K44"/>
    <mergeCell ref="L44:O44"/>
    <mergeCell ref="A49:O49"/>
    <mergeCell ref="A1:O1"/>
    <mergeCell ref="M5:N5"/>
    <mergeCell ref="A3:E3"/>
    <mergeCell ref="F3:I3"/>
    <mergeCell ref="C42:K42"/>
    <mergeCell ref="L42:O42"/>
  </mergeCells>
  <phoneticPr fontId="3" type="noConversion"/>
  <printOptions horizontalCentered="1" verticalCentered="1"/>
  <pageMargins left="0.35433070866141736" right="0.23622047244094491" top="0.15748031496062992" bottom="0.35433070866141736" header="0" footer="0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80"/>
  <sheetViews>
    <sheetView topLeftCell="A55" workbookViewId="0">
      <selection activeCell="B50" sqref="B50"/>
    </sheetView>
  </sheetViews>
  <sheetFormatPr defaultRowHeight="16.5"/>
  <cols>
    <col min="2" max="2" width="9" style="240"/>
  </cols>
  <sheetData>
    <row r="1" spans="1:10">
      <c r="A1" s="294" t="s">
        <v>413</v>
      </c>
      <c r="B1" s="294"/>
      <c r="C1" s="294"/>
      <c r="D1" s="294"/>
      <c r="G1" s="294" t="s">
        <v>412</v>
      </c>
      <c r="H1" s="294"/>
      <c r="I1" s="294"/>
      <c r="J1" s="294"/>
    </row>
    <row r="2" spans="1:10">
      <c r="B2" s="240" t="s">
        <v>411</v>
      </c>
    </row>
    <row r="3" spans="1:10">
      <c r="A3" s="223">
        <v>1</v>
      </c>
      <c r="B3" s="221" t="s">
        <v>327</v>
      </c>
      <c r="C3" s="223"/>
      <c r="D3" s="221"/>
      <c r="G3">
        <v>2</v>
      </c>
      <c r="H3" t="s">
        <v>410</v>
      </c>
    </row>
    <row r="4" spans="1:10">
      <c r="A4" s="223">
        <v>2</v>
      </c>
      <c r="B4" s="225" t="s">
        <v>326</v>
      </c>
      <c r="C4" s="223"/>
      <c r="D4" s="225"/>
      <c r="G4">
        <v>7</v>
      </c>
      <c r="H4" t="s">
        <v>409</v>
      </c>
    </row>
    <row r="5" spans="1:10">
      <c r="A5" s="223">
        <v>3</v>
      </c>
      <c r="B5" s="221" t="s">
        <v>218</v>
      </c>
      <c r="C5" s="223"/>
      <c r="D5" s="221"/>
      <c r="G5">
        <v>9</v>
      </c>
      <c r="H5" t="s">
        <v>408</v>
      </c>
    </row>
    <row r="6" spans="1:10">
      <c r="A6" s="223">
        <v>4</v>
      </c>
      <c r="B6" s="243" t="s">
        <v>334</v>
      </c>
      <c r="C6" s="223"/>
      <c r="D6" s="221"/>
      <c r="G6">
        <v>11</v>
      </c>
      <c r="H6" t="s">
        <v>407</v>
      </c>
    </row>
    <row r="7" spans="1:10">
      <c r="A7" s="223">
        <v>5</v>
      </c>
      <c r="B7" s="241" t="s">
        <v>232</v>
      </c>
      <c r="C7" s="223"/>
      <c r="D7" s="222"/>
      <c r="G7">
        <v>13</v>
      </c>
      <c r="H7" t="s">
        <v>406</v>
      </c>
    </row>
    <row r="8" spans="1:10">
      <c r="A8" s="223">
        <v>6</v>
      </c>
      <c r="B8" s="222" t="s">
        <v>322</v>
      </c>
      <c r="C8" s="223"/>
      <c r="D8" s="222"/>
      <c r="G8">
        <v>15</v>
      </c>
      <c r="H8" t="s">
        <v>405</v>
      </c>
    </row>
    <row r="9" spans="1:10">
      <c r="A9" s="223">
        <v>7</v>
      </c>
      <c r="B9" s="221" t="s">
        <v>277</v>
      </c>
      <c r="C9" s="223"/>
      <c r="D9" s="221"/>
      <c r="G9">
        <v>17</v>
      </c>
      <c r="H9" t="s">
        <v>404</v>
      </c>
    </row>
    <row r="10" spans="1:10">
      <c r="A10" s="223">
        <v>8</v>
      </c>
      <c r="B10" s="222" t="s">
        <v>219</v>
      </c>
      <c r="C10" s="223"/>
      <c r="D10" s="222"/>
      <c r="G10">
        <v>18</v>
      </c>
      <c r="H10" t="s">
        <v>403</v>
      </c>
    </row>
    <row r="11" spans="1:10">
      <c r="A11" s="223">
        <v>9</v>
      </c>
      <c r="B11" s="222" t="s">
        <v>231</v>
      </c>
      <c r="C11" s="223"/>
      <c r="D11" s="222"/>
      <c r="G11">
        <v>21</v>
      </c>
      <c r="H11" t="s">
        <v>402</v>
      </c>
    </row>
    <row r="12" spans="1:10">
      <c r="A12" s="223">
        <v>10</v>
      </c>
      <c r="B12" s="241" t="s">
        <v>335</v>
      </c>
      <c r="C12" s="223"/>
      <c r="D12" s="222"/>
      <c r="G12">
        <v>22</v>
      </c>
      <c r="H12" t="s">
        <v>401</v>
      </c>
    </row>
    <row r="13" spans="1:10">
      <c r="A13" s="223">
        <v>11</v>
      </c>
      <c r="B13" s="241" t="s">
        <v>284</v>
      </c>
      <c r="C13" s="223"/>
      <c r="D13" s="222"/>
      <c r="G13">
        <v>24</v>
      </c>
      <c r="H13" t="s">
        <v>400</v>
      </c>
    </row>
    <row r="14" spans="1:10">
      <c r="A14" s="223">
        <v>12</v>
      </c>
      <c r="B14" s="241" t="s">
        <v>336</v>
      </c>
      <c r="C14" s="223"/>
      <c r="D14" s="222"/>
      <c r="G14">
        <v>25</v>
      </c>
      <c r="H14" t="s">
        <v>399</v>
      </c>
    </row>
    <row r="15" spans="1:10">
      <c r="A15" s="223">
        <v>13</v>
      </c>
      <c r="B15" s="241" t="s">
        <v>337</v>
      </c>
      <c r="C15" s="223"/>
      <c r="D15" s="222"/>
      <c r="G15">
        <v>26</v>
      </c>
      <c r="H15" t="s">
        <v>398</v>
      </c>
    </row>
    <row r="16" spans="1:10">
      <c r="A16" s="223">
        <v>14</v>
      </c>
      <c r="B16" s="241" t="s">
        <v>338</v>
      </c>
      <c r="C16" s="223"/>
      <c r="D16" s="222"/>
      <c r="G16">
        <v>27</v>
      </c>
      <c r="H16" t="s">
        <v>397</v>
      </c>
    </row>
    <row r="17" spans="1:8">
      <c r="A17" s="223">
        <v>15</v>
      </c>
      <c r="B17" s="241" t="s">
        <v>339</v>
      </c>
      <c r="C17" s="223"/>
      <c r="D17" s="222"/>
      <c r="G17">
        <v>28</v>
      </c>
      <c r="H17" t="s">
        <v>396</v>
      </c>
    </row>
    <row r="18" spans="1:8">
      <c r="A18" s="223">
        <v>16</v>
      </c>
      <c r="B18" s="241" t="s">
        <v>340</v>
      </c>
      <c r="C18" s="223"/>
      <c r="D18" s="222"/>
      <c r="G18">
        <v>29</v>
      </c>
      <c r="H18" t="s">
        <v>395</v>
      </c>
    </row>
    <row r="19" spans="1:8">
      <c r="A19" s="223">
        <v>17</v>
      </c>
      <c r="B19" s="241" t="s">
        <v>282</v>
      </c>
      <c r="C19" s="223"/>
      <c r="D19" s="222"/>
      <c r="G19">
        <v>30</v>
      </c>
      <c r="H19" t="s">
        <v>394</v>
      </c>
    </row>
    <row r="20" spans="1:8">
      <c r="A20" s="223">
        <v>18</v>
      </c>
      <c r="B20" s="222" t="s">
        <v>283</v>
      </c>
      <c r="C20" s="223"/>
      <c r="D20" s="222"/>
      <c r="G20">
        <v>34</v>
      </c>
      <c r="H20" t="s">
        <v>393</v>
      </c>
    </row>
    <row r="21" spans="1:8">
      <c r="A21" s="223">
        <v>19</v>
      </c>
      <c r="B21" s="241" t="s">
        <v>341</v>
      </c>
      <c r="C21" s="223"/>
      <c r="D21" s="222"/>
      <c r="G21">
        <v>35</v>
      </c>
      <c r="H21" t="s">
        <v>392</v>
      </c>
    </row>
    <row r="22" spans="1:8">
      <c r="A22" s="223">
        <v>20</v>
      </c>
      <c r="B22" s="243" t="s">
        <v>342</v>
      </c>
      <c r="C22" s="223"/>
      <c r="D22" s="221"/>
      <c r="G22">
        <v>36</v>
      </c>
      <c r="H22" t="s">
        <v>391</v>
      </c>
    </row>
    <row r="23" spans="1:8">
      <c r="A23" s="223">
        <v>21</v>
      </c>
      <c r="B23" s="243" t="s">
        <v>343</v>
      </c>
      <c r="C23" s="223"/>
      <c r="D23" s="221"/>
      <c r="G23">
        <v>38</v>
      </c>
      <c r="H23" t="s">
        <v>390</v>
      </c>
    </row>
    <row r="24" spans="1:8">
      <c r="A24" s="223">
        <v>22</v>
      </c>
      <c r="B24" s="222" t="s">
        <v>280</v>
      </c>
      <c r="C24" s="223"/>
      <c r="D24" s="222"/>
      <c r="G24">
        <v>39</v>
      </c>
      <c r="H24" t="s">
        <v>389</v>
      </c>
    </row>
    <row r="25" spans="1:8">
      <c r="A25" s="223">
        <v>23</v>
      </c>
      <c r="B25" s="221" t="s">
        <v>281</v>
      </c>
      <c r="C25" s="223"/>
      <c r="D25" s="221"/>
      <c r="G25">
        <v>40</v>
      </c>
      <c r="H25" t="s">
        <v>388</v>
      </c>
    </row>
    <row r="26" spans="1:8">
      <c r="A26" s="223">
        <v>24</v>
      </c>
      <c r="B26" s="243" t="s">
        <v>344</v>
      </c>
      <c r="C26" s="223"/>
      <c r="D26" s="221"/>
      <c r="G26">
        <v>41</v>
      </c>
      <c r="H26" t="s">
        <v>387</v>
      </c>
    </row>
    <row r="27" spans="1:8">
      <c r="A27" s="223">
        <v>25</v>
      </c>
      <c r="B27" s="222" t="s">
        <v>329</v>
      </c>
      <c r="C27" s="223"/>
      <c r="D27" s="222"/>
      <c r="G27">
        <v>43</v>
      </c>
      <c r="H27" t="s">
        <v>386</v>
      </c>
    </row>
    <row r="28" spans="1:8">
      <c r="A28" s="223">
        <v>26</v>
      </c>
      <c r="B28" s="241" t="s">
        <v>235</v>
      </c>
      <c r="C28" s="223"/>
      <c r="D28" s="222"/>
      <c r="G28">
        <v>44</v>
      </c>
      <c r="H28" t="s">
        <v>385</v>
      </c>
    </row>
    <row r="29" spans="1:8">
      <c r="A29" s="223">
        <v>27</v>
      </c>
      <c r="B29" s="241" t="s">
        <v>345</v>
      </c>
      <c r="C29" s="223"/>
      <c r="D29" s="222"/>
      <c r="G29">
        <v>47</v>
      </c>
      <c r="H29" t="s">
        <v>384</v>
      </c>
    </row>
    <row r="30" spans="1:8">
      <c r="A30" s="223">
        <v>28</v>
      </c>
      <c r="B30" s="241" t="s">
        <v>346</v>
      </c>
      <c r="C30" s="223"/>
      <c r="D30" s="222"/>
      <c r="G30">
        <v>49</v>
      </c>
      <c r="H30" t="s">
        <v>383</v>
      </c>
    </row>
    <row r="31" spans="1:8">
      <c r="A31" s="223">
        <v>29</v>
      </c>
      <c r="B31" s="222" t="s">
        <v>278</v>
      </c>
      <c r="C31" s="223"/>
      <c r="D31" s="222"/>
      <c r="G31">
        <v>50</v>
      </c>
      <c r="H31" t="s">
        <v>382</v>
      </c>
    </row>
    <row r="32" spans="1:8">
      <c r="A32" s="223">
        <v>30</v>
      </c>
      <c r="B32" s="222"/>
      <c r="C32" s="223"/>
      <c r="D32" s="222"/>
      <c r="G32">
        <v>51</v>
      </c>
      <c r="H32" t="s">
        <v>381</v>
      </c>
    </row>
    <row r="33" spans="1:8">
      <c r="A33" s="223">
        <v>31</v>
      </c>
      <c r="B33" s="241" t="s">
        <v>347</v>
      </c>
      <c r="C33" s="223"/>
      <c r="D33" s="222"/>
      <c r="G33">
        <v>54</v>
      </c>
      <c r="H33" t="s">
        <v>380</v>
      </c>
    </row>
    <row r="34" spans="1:8">
      <c r="A34" s="223">
        <v>32</v>
      </c>
      <c r="B34" s="241" t="s">
        <v>348</v>
      </c>
      <c r="C34" s="223"/>
      <c r="D34" s="222"/>
      <c r="G34">
        <v>55</v>
      </c>
      <c r="H34" t="s">
        <v>379</v>
      </c>
    </row>
    <row r="35" spans="1:8">
      <c r="A35" s="223">
        <v>33</v>
      </c>
      <c r="B35" s="222" t="s">
        <v>230</v>
      </c>
      <c r="C35" s="223"/>
      <c r="D35" s="222"/>
      <c r="G35">
        <v>58</v>
      </c>
      <c r="H35" t="s">
        <v>378</v>
      </c>
    </row>
    <row r="36" spans="1:8">
      <c r="A36" s="223">
        <v>34</v>
      </c>
      <c r="B36" s="241" t="s">
        <v>349</v>
      </c>
      <c r="C36" s="223"/>
      <c r="D36" s="222"/>
      <c r="G36">
        <v>59</v>
      </c>
      <c r="H36" t="s">
        <v>377</v>
      </c>
    </row>
    <row r="37" spans="1:8">
      <c r="A37" s="223">
        <v>35</v>
      </c>
      <c r="B37" s="241" t="s">
        <v>350</v>
      </c>
      <c r="C37" s="223"/>
      <c r="D37" s="222"/>
      <c r="G37">
        <v>61</v>
      </c>
      <c r="H37" t="s">
        <v>376</v>
      </c>
    </row>
    <row r="38" spans="1:8">
      <c r="A38" s="223">
        <v>36</v>
      </c>
      <c r="B38" s="242" t="s">
        <v>333</v>
      </c>
      <c r="C38" s="223"/>
      <c r="D38" s="222"/>
      <c r="G38">
        <v>63</v>
      </c>
      <c r="H38" t="s">
        <v>375</v>
      </c>
    </row>
    <row r="39" spans="1:8">
      <c r="A39" s="223">
        <v>37</v>
      </c>
      <c r="B39" s="241" t="s">
        <v>220</v>
      </c>
      <c r="C39" s="223"/>
      <c r="D39" s="222"/>
      <c r="G39">
        <v>64</v>
      </c>
      <c r="H39" t="s">
        <v>374</v>
      </c>
    </row>
    <row r="40" spans="1:8">
      <c r="A40" s="223">
        <v>38</v>
      </c>
      <c r="B40" s="241" t="s">
        <v>290</v>
      </c>
      <c r="C40" s="223"/>
      <c r="D40" s="222"/>
      <c r="G40">
        <v>65</v>
      </c>
      <c r="H40" t="s">
        <v>373</v>
      </c>
    </row>
    <row r="41" spans="1:8">
      <c r="A41" s="223">
        <v>39</v>
      </c>
      <c r="B41" s="242" t="s">
        <v>325</v>
      </c>
      <c r="C41" s="223"/>
      <c r="D41" s="222"/>
      <c r="G41">
        <v>66</v>
      </c>
      <c r="H41" t="s">
        <v>372</v>
      </c>
    </row>
    <row r="42" spans="1:8">
      <c r="A42" s="223">
        <v>40</v>
      </c>
      <c r="B42" s="222"/>
      <c r="C42" s="223"/>
      <c r="D42" s="222"/>
    </row>
    <row r="43" spans="1:8">
      <c r="A43" s="223">
        <v>41</v>
      </c>
      <c r="B43" s="222" t="s">
        <v>288</v>
      </c>
      <c r="C43" s="223"/>
      <c r="D43" s="222"/>
    </row>
    <row r="44" spans="1:8">
      <c r="A44" s="223">
        <v>42</v>
      </c>
      <c r="B44" s="241" t="s">
        <v>351</v>
      </c>
      <c r="C44" s="223"/>
      <c r="D44" s="222"/>
    </row>
    <row r="45" spans="1:8">
      <c r="A45" s="223">
        <v>43</v>
      </c>
      <c r="B45" s="222" t="s">
        <v>286</v>
      </c>
      <c r="C45" s="223"/>
      <c r="D45" s="222"/>
    </row>
    <row r="46" spans="1:8">
      <c r="A46" s="223">
        <v>44</v>
      </c>
      <c r="B46" s="241" t="s">
        <v>352</v>
      </c>
      <c r="C46" s="223"/>
      <c r="D46" s="222"/>
    </row>
    <row r="47" spans="1:8">
      <c r="A47" s="223">
        <v>45</v>
      </c>
      <c r="B47" s="241" t="s">
        <v>353</v>
      </c>
      <c r="C47" s="223"/>
      <c r="D47" s="222"/>
    </row>
    <row r="48" spans="1:8">
      <c r="A48" s="223">
        <v>46</v>
      </c>
      <c r="B48" s="221" t="s">
        <v>332</v>
      </c>
      <c r="C48" s="223"/>
      <c r="D48" s="221"/>
    </row>
    <row r="49" spans="1:4">
      <c r="A49" s="223">
        <v>47</v>
      </c>
      <c r="B49" s="241" t="s">
        <v>354</v>
      </c>
      <c r="C49" s="223"/>
      <c r="D49" s="222"/>
    </row>
    <row r="50" spans="1:4">
      <c r="A50" s="223">
        <v>48</v>
      </c>
      <c r="B50" s="222" t="s">
        <v>223</v>
      </c>
      <c r="C50" s="223"/>
      <c r="D50" s="222"/>
    </row>
    <row r="51" spans="1:4">
      <c r="A51" s="223">
        <v>49</v>
      </c>
      <c r="B51" s="222" t="s">
        <v>234</v>
      </c>
      <c r="C51" s="223"/>
      <c r="D51" s="222"/>
    </row>
    <row r="52" spans="1:4">
      <c r="A52" s="223">
        <v>50</v>
      </c>
      <c r="B52" s="241" t="s">
        <v>355</v>
      </c>
      <c r="C52" s="223"/>
      <c r="D52" s="222"/>
    </row>
    <row r="53" spans="1:4">
      <c r="A53" s="223">
        <v>51</v>
      </c>
      <c r="B53" s="241" t="s">
        <v>356</v>
      </c>
      <c r="C53" s="223"/>
      <c r="D53" s="222"/>
    </row>
    <row r="54" spans="1:4">
      <c r="A54" s="223">
        <v>52</v>
      </c>
      <c r="B54" s="241" t="s">
        <v>357</v>
      </c>
      <c r="C54" s="223"/>
      <c r="D54" s="222"/>
    </row>
    <row r="55" spans="1:4">
      <c r="A55" s="223">
        <v>53</v>
      </c>
      <c r="B55" s="222" t="s">
        <v>324</v>
      </c>
      <c r="C55" s="223"/>
      <c r="D55" s="222"/>
    </row>
    <row r="56" spans="1:4">
      <c r="A56" s="223">
        <v>54</v>
      </c>
      <c r="B56" s="241" t="s">
        <v>358</v>
      </c>
      <c r="C56" s="223"/>
      <c r="D56" s="222"/>
    </row>
    <row r="57" spans="1:4">
      <c r="A57" s="223">
        <v>55</v>
      </c>
      <c r="B57" s="241" t="s">
        <v>359</v>
      </c>
      <c r="C57" s="223"/>
      <c r="D57" s="222"/>
    </row>
    <row r="58" spans="1:4">
      <c r="A58" s="223">
        <v>56</v>
      </c>
      <c r="B58" s="241" t="s">
        <v>360</v>
      </c>
      <c r="C58" s="223"/>
      <c r="D58" s="222"/>
    </row>
    <row r="59" spans="1:4">
      <c r="A59" s="223">
        <v>57</v>
      </c>
      <c r="B59" s="241" t="s">
        <v>361</v>
      </c>
      <c r="C59" s="223"/>
      <c r="D59" s="222"/>
    </row>
    <row r="60" spans="1:4">
      <c r="A60" s="223">
        <v>58</v>
      </c>
      <c r="B60" s="222" t="s">
        <v>330</v>
      </c>
      <c r="C60" s="223"/>
      <c r="D60" s="222"/>
    </row>
    <row r="61" spans="1:4">
      <c r="A61" s="223">
        <v>59</v>
      </c>
      <c r="B61" s="222" t="s">
        <v>473</v>
      </c>
      <c r="C61" s="223"/>
      <c r="D61" s="222"/>
    </row>
    <row r="62" spans="1:4">
      <c r="A62" s="223">
        <v>60</v>
      </c>
      <c r="B62" s="241" t="s">
        <v>362</v>
      </c>
      <c r="C62" s="223"/>
      <c r="D62" s="222"/>
    </row>
    <row r="63" spans="1:4">
      <c r="A63" s="223">
        <v>61</v>
      </c>
      <c r="B63" s="241" t="s">
        <v>363</v>
      </c>
      <c r="C63" s="223"/>
      <c r="D63" s="222"/>
    </row>
    <row r="64" spans="1:4">
      <c r="A64" s="223">
        <v>62</v>
      </c>
      <c r="B64" s="241" t="s">
        <v>236</v>
      </c>
      <c r="C64" s="223"/>
      <c r="D64" s="222"/>
    </row>
    <row r="65" spans="1:4">
      <c r="A65" s="223">
        <v>63</v>
      </c>
      <c r="B65" s="241" t="s">
        <v>289</v>
      </c>
      <c r="C65" s="223"/>
      <c r="D65" s="222"/>
    </row>
    <row r="66" spans="1:4">
      <c r="A66" s="223">
        <v>64</v>
      </c>
      <c r="B66" s="241" t="s">
        <v>279</v>
      </c>
      <c r="C66" s="223"/>
      <c r="D66" s="222"/>
    </row>
    <row r="67" spans="1:4">
      <c r="A67" s="223">
        <v>65</v>
      </c>
      <c r="B67" s="222" t="s">
        <v>287</v>
      </c>
      <c r="C67" s="223"/>
      <c r="D67" s="222"/>
    </row>
    <row r="68" spans="1:4">
      <c r="A68" s="223">
        <v>66</v>
      </c>
      <c r="B68" s="222" t="s">
        <v>323</v>
      </c>
      <c r="C68" s="223"/>
      <c r="D68" s="222"/>
    </row>
    <row r="69" spans="1:4">
      <c r="A69" s="223">
        <v>67</v>
      </c>
      <c r="B69" s="222" t="s">
        <v>472</v>
      </c>
      <c r="C69" s="223"/>
      <c r="D69" s="222"/>
    </row>
    <row r="70" spans="1:4">
      <c r="A70" s="223">
        <v>68</v>
      </c>
      <c r="B70" s="241" t="s">
        <v>364</v>
      </c>
      <c r="C70" s="223"/>
      <c r="D70" s="222"/>
    </row>
    <row r="71" spans="1:4">
      <c r="A71" s="223">
        <v>69</v>
      </c>
      <c r="B71" s="241" t="s">
        <v>285</v>
      </c>
      <c r="C71" s="223"/>
      <c r="D71" s="222"/>
    </row>
    <row r="72" spans="1:4">
      <c r="A72" s="223">
        <v>70</v>
      </c>
      <c r="B72" s="241" t="s">
        <v>365</v>
      </c>
      <c r="C72" s="223"/>
      <c r="D72" s="222"/>
    </row>
    <row r="73" spans="1:4">
      <c r="A73" s="223">
        <v>71</v>
      </c>
      <c r="B73" s="222" t="s">
        <v>328</v>
      </c>
      <c r="C73" s="223"/>
      <c r="D73" s="222"/>
    </row>
    <row r="74" spans="1:4">
      <c r="A74" s="223" t="s">
        <v>371</v>
      </c>
      <c r="B74" s="222"/>
      <c r="C74" s="229"/>
      <c r="D74" s="229"/>
    </row>
    <row r="75" spans="1:4">
      <c r="A75" s="235">
        <v>113</v>
      </c>
      <c r="B75" s="236" t="s">
        <v>366</v>
      </c>
      <c r="C75" s="229"/>
      <c r="D75" s="229"/>
    </row>
    <row r="76" spans="1:4">
      <c r="A76" s="235">
        <v>114</v>
      </c>
      <c r="B76" s="236" t="s">
        <v>367</v>
      </c>
      <c r="C76" s="229"/>
      <c r="D76" s="229"/>
    </row>
    <row r="77" spans="1:4">
      <c r="A77" s="235">
        <v>106</v>
      </c>
      <c r="B77" s="236" t="s">
        <v>368</v>
      </c>
      <c r="C77" s="229"/>
      <c r="D77" s="229"/>
    </row>
    <row r="78" spans="1:4">
      <c r="A78" s="235">
        <v>98</v>
      </c>
      <c r="B78" s="236" t="s">
        <v>369</v>
      </c>
      <c r="C78" s="229"/>
      <c r="D78" s="229"/>
    </row>
    <row r="79" spans="1:4">
      <c r="A79" s="235">
        <v>115</v>
      </c>
      <c r="B79" s="236" t="s">
        <v>370</v>
      </c>
      <c r="C79" s="229"/>
      <c r="D79" s="229"/>
    </row>
    <row r="80" spans="1:4">
      <c r="A80" s="240"/>
      <c r="B80" s="250"/>
    </row>
  </sheetData>
  <autoFilter ref="A2:B2">
    <sortState ref="A2:B73">
      <sortCondition ref="A1"/>
    </sortState>
  </autoFilter>
  <mergeCells count="2">
    <mergeCell ref="A1:D1"/>
    <mergeCell ref="G1:J1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08"/>
  <sheetViews>
    <sheetView topLeftCell="A85" zoomScale="85" zoomScaleNormal="85" workbookViewId="0">
      <selection activeCell="B108" sqref="B108"/>
    </sheetView>
  </sheetViews>
  <sheetFormatPr defaultRowHeight="16.5"/>
  <cols>
    <col min="2" max="2" width="9" style="50"/>
  </cols>
  <sheetData>
    <row r="1" spans="1:4">
      <c r="A1" s="294" t="s">
        <v>233</v>
      </c>
      <c r="B1" s="294"/>
      <c r="C1" s="294"/>
      <c r="D1" s="294"/>
    </row>
    <row r="2" spans="1:4">
      <c r="B2" s="50" t="s">
        <v>163</v>
      </c>
    </row>
    <row r="3" spans="1:4">
      <c r="A3" s="229">
        <v>1</v>
      </c>
      <c r="B3" s="229" t="s">
        <v>237</v>
      </c>
      <c r="C3" s="224"/>
      <c r="D3" s="230"/>
    </row>
    <row r="4" spans="1:4">
      <c r="A4" s="229">
        <v>2</v>
      </c>
      <c r="B4" s="229" t="s">
        <v>238</v>
      </c>
      <c r="C4" s="224"/>
      <c r="D4" s="231"/>
    </row>
    <row r="5" spans="1:4">
      <c r="A5" s="229">
        <v>3</v>
      </c>
      <c r="B5" s="229" t="s">
        <v>239</v>
      </c>
      <c r="C5" s="224"/>
      <c r="D5" s="230"/>
    </row>
    <row r="6" spans="1:4">
      <c r="A6" s="229">
        <v>4</v>
      </c>
      <c r="B6" s="229" t="s">
        <v>240</v>
      </c>
      <c r="C6" s="224"/>
      <c r="D6" s="230"/>
    </row>
    <row r="7" spans="1:4">
      <c r="A7" s="229">
        <v>5</v>
      </c>
      <c r="B7" s="229" t="s">
        <v>241</v>
      </c>
      <c r="C7" s="224"/>
      <c r="D7" s="230"/>
    </row>
    <row r="8" spans="1:4">
      <c r="A8" s="229">
        <v>6</v>
      </c>
      <c r="B8" s="229" t="s">
        <v>242</v>
      </c>
      <c r="C8" s="224"/>
      <c r="D8" s="230"/>
    </row>
    <row r="9" spans="1:4">
      <c r="A9" s="229">
        <v>7</v>
      </c>
      <c r="B9" s="229" t="s">
        <v>243</v>
      </c>
      <c r="C9" s="224"/>
      <c r="D9" s="230"/>
    </row>
    <row r="10" spans="1:4">
      <c r="A10" s="229">
        <v>8</v>
      </c>
      <c r="B10" s="229" t="s">
        <v>244</v>
      </c>
      <c r="C10" s="224"/>
      <c r="D10" s="230"/>
    </row>
    <row r="11" spans="1:4">
      <c r="A11" s="229">
        <v>9</v>
      </c>
      <c r="B11" s="229" t="s">
        <v>245</v>
      </c>
      <c r="C11" s="224"/>
      <c r="D11" s="230"/>
    </row>
    <row r="12" spans="1:4">
      <c r="A12" s="229">
        <v>10</v>
      </c>
      <c r="B12" s="229" t="s">
        <v>246</v>
      </c>
      <c r="C12" s="224"/>
      <c r="D12" s="230"/>
    </row>
    <row r="13" spans="1:4">
      <c r="A13" s="229">
        <v>11</v>
      </c>
      <c r="B13" s="229" t="s">
        <v>247</v>
      </c>
      <c r="C13" s="224"/>
      <c r="D13" s="230"/>
    </row>
    <row r="14" spans="1:4">
      <c r="A14" s="229">
        <v>12</v>
      </c>
      <c r="B14" s="229" t="s">
        <v>248</v>
      </c>
      <c r="C14" s="224"/>
      <c r="D14" s="230"/>
    </row>
    <row r="15" spans="1:4">
      <c r="A15" s="229">
        <v>13</v>
      </c>
      <c r="B15" s="229" t="s">
        <v>249</v>
      </c>
      <c r="C15" s="224"/>
      <c r="D15" s="230"/>
    </row>
    <row r="16" spans="1:4">
      <c r="A16" s="229">
        <v>14</v>
      </c>
      <c r="B16" s="229" t="s">
        <v>250</v>
      </c>
      <c r="C16" s="224"/>
      <c r="D16" s="230"/>
    </row>
    <row r="17" spans="1:4">
      <c r="A17" s="229">
        <v>15</v>
      </c>
      <c r="B17" s="229" t="s">
        <v>251</v>
      </c>
      <c r="C17" s="224"/>
      <c r="D17" s="230"/>
    </row>
    <row r="18" spans="1:4">
      <c r="A18" s="229">
        <v>16</v>
      </c>
      <c r="B18" s="229" t="s">
        <v>252</v>
      </c>
      <c r="C18" s="224"/>
      <c r="D18" s="230"/>
    </row>
    <row r="19" spans="1:4">
      <c r="A19" s="229">
        <v>17</v>
      </c>
      <c r="B19" s="229" t="s">
        <v>253</v>
      </c>
      <c r="C19" s="224"/>
      <c r="D19" s="230"/>
    </row>
    <row r="20" spans="1:4">
      <c r="A20" s="229">
        <v>18</v>
      </c>
      <c r="B20" s="229" t="s">
        <v>254</v>
      </c>
      <c r="C20" s="224"/>
      <c r="D20" s="230"/>
    </row>
    <row r="21" spans="1:4">
      <c r="A21" s="229">
        <v>19</v>
      </c>
      <c r="B21" s="229" t="s">
        <v>255</v>
      </c>
      <c r="C21" s="224"/>
      <c r="D21" s="230"/>
    </row>
    <row r="22" spans="1:4">
      <c r="A22" s="229">
        <v>20</v>
      </c>
      <c r="B22" s="229" t="s">
        <v>256</v>
      </c>
      <c r="C22" s="224"/>
      <c r="D22" s="230"/>
    </row>
    <row r="23" spans="1:4">
      <c r="A23" s="229">
        <v>21</v>
      </c>
      <c r="B23" s="229" t="s">
        <v>257</v>
      </c>
      <c r="C23" s="224"/>
      <c r="D23" s="230"/>
    </row>
    <row r="24" spans="1:4">
      <c r="A24" s="229">
        <v>22</v>
      </c>
      <c r="B24" s="229" t="s">
        <v>258</v>
      </c>
      <c r="C24" s="224"/>
      <c r="D24" s="230"/>
    </row>
    <row r="25" spans="1:4">
      <c r="A25" s="229">
        <v>23</v>
      </c>
      <c r="B25" s="229" t="s">
        <v>259</v>
      </c>
      <c r="C25" s="224"/>
      <c r="D25" s="230"/>
    </row>
    <row r="26" spans="1:4">
      <c r="A26" s="229">
        <v>24</v>
      </c>
      <c r="B26" s="229" t="s">
        <v>260</v>
      </c>
      <c r="C26" s="224"/>
      <c r="D26" s="230"/>
    </row>
    <row r="27" spans="1:4">
      <c r="A27" s="229">
        <v>25</v>
      </c>
      <c r="B27" s="229" t="s">
        <v>261</v>
      </c>
      <c r="C27" s="224"/>
      <c r="D27" s="230"/>
    </row>
    <row r="28" spans="1:4">
      <c r="A28" s="229">
        <v>26</v>
      </c>
      <c r="B28" s="229" t="s">
        <v>262</v>
      </c>
      <c r="C28" s="224"/>
      <c r="D28" s="230"/>
    </row>
    <row r="29" spans="1:4">
      <c r="A29" s="229">
        <v>27</v>
      </c>
      <c r="B29" s="229" t="s">
        <v>263</v>
      </c>
      <c r="C29" s="224"/>
      <c r="D29" s="230"/>
    </row>
    <row r="30" spans="1:4">
      <c r="A30" s="229">
        <v>28</v>
      </c>
      <c r="B30" s="229" t="s">
        <v>264</v>
      </c>
      <c r="C30" s="224"/>
      <c r="D30" s="230"/>
    </row>
    <row r="31" spans="1:4">
      <c r="A31" s="229">
        <v>29</v>
      </c>
      <c r="B31" s="229" t="s">
        <v>265</v>
      </c>
      <c r="C31" s="224"/>
      <c r="D31" s="230"/>
    </row>
    <row r="32" spans="1:4">
      <c r="A32" s="229">
        <v>30</v>
      </c>
      <c r="B32" s="229" t="s">
        <v>266</v>
      </c>
      <c r="C32" s="224"/>
      <c r="D32" s="230"/>
    </row>
    <row r="33" spans="1:4">
      <c r="A33" s="229">
        <v>31</v>
      </c>
      <c r="B33" s="229" t="s">
        <v>267</v>
      </c>
      <c r="C33" s="224"/>
      <c r="D33" s="230"/>
    </row>
    <row r="34" spans="1:4">
      <c r="A34" s="229">
        <v>32</v>
      </c>
      <c r="B34" s="229" t="s">
        <v>268</v>
      </c>
      <c r="C34" s="224"/>
      <c r="D34" s="230"/>
    </row>
    <row r="35" spans="1:4">
      <c r="A35" s="229">
        <v>33</v>
      </c>
      <c r="B35" s="229" t="s">
        <v>269</v>
      </c>
      <c r="C35" s="224"/>
      <c r="D35" s="230"/>
    </row>
    <row r="36" spans="1:4">
      <c r="A36" s="229">
        <v>34</v>
      </c>
      <c r="B36" s="229" t="s">
        <v>270</v>
      </c>
      <c r="C36" s="224"/>
      <c r="D36" s="230"/>
    </row>
    <row r="37" spans="1:4">
      <c r="A37" s="229">
        <v>35</v>
      </c>
      <c r="B37" s="229" t="s">
        <v>271</v>
      </c>
      <c r="C37" s="224"/>
      <c r="D37" s="230"/>
    </row>
    <row r="38" spans="1:4">
      <c r="A38" s="229">
        <v>36</v>
      </c>
      <c r="B38" s="229" t="s">
        <v>272</v>
      </c>
      <c r="C38" s="224"/>
      <c r="D38" s="230"/>
    </row>
    <row r="39" spans="1:4">
      <c r="A39" s="229">
        <v>37</v>
      </c>
      <c r="B39" s="229" t="s">
        <v>273</v>
      </c>
      <c r="C39" s="224"/>
      <c r="D39" s="230"/>
    </row>
    <row r="40" spans="1:4">
      <c r="A40" s="229">
        <v>38</v>
      </c>
      <c r="B40" s="229" t="s">
        <v>274</v>
      </c>
      <c r="C40" s="224"/>
      <c r="D40" s="230"/>
    </row>
    <row r="41" spans="1:4">
      <c r="A41" s="229">
        <v>39</v>
      </c>
      <c r="B41" s="229" t="s">
        <v>275</v>
      </c>
      <c r="C41" s="224"/>
      <c r="D41" s="230"/>
    </row>
    <row r="42" spans="1:4">
      <c r="A42" s="229">
        <v>40</v>
      </c>
      <c r="B42" s="233" t="s">
        <v>310</v>
      </c>
      <c r="C42" s="224"/>
      <c r="D42" s="230"/>
    </row>
    <row r="43" spans="1:4">
      <c r="A43" s="229">
        <v>41</v>
      </c>
      <c r="B43" s="233" t="s">
        <v>311</v>
      </c>
      <c r="C43" s="224"/>
      <c r="D43" s="230"/>
    </row>
    <row r="44" spans="1:4">
      <c r="A44" s="229">
        <v>42</v>
      </c>
      <c r="B44" s="233" t="s">
        <v>291</v>
      </c>
      <c r="C44" s="224"/>
      <c r="D44" s="230"/>
    </row>
    <row r="45" spans="1:4">
      <c r="A45" s="229">
        <v>43</v>
      </c>
      <c r="B45" s="234" t="s">
        <v>292</v>
      </c>
      <c r="C45" s="224"/>
      <c r="D45" s="230"/>
    </row>
    <row r="46" spans="1:4">
      <c r="A46" s="229">
        <v>44</v>
      </c>
      <c r="B46" s="234" t="s">
        <v>293</v>
      </c>
      <c r="C46" s="224"/>
      <c r="D46" s="230"/>
    </row>
    <row r="47" spans="1:4">
      <c r="A47" s="229">
        <v>45</v>
      </c>
      <c r="B47" s="234" t="s">
        <v>294</v>
      </c>
      <c r="C47" s="224"/>
      <c r="D47" s="230"/>
    </row>
    <row r="48" spans="1:4">
      <c r="A48" s="229">
        <v>46</v>
      </c>
      <c r="B48" s="233" t="s">
        <v>295</v>
      </c>
      <c r="C48" s="224"/>
      <c r="D48" s="230"/>
    </row>
    <row r="49" spans="1:4">
      <c r="A49" s="229">
        <v>47</v>
      </c>
      <c r="B49" s="233" t="s">
        <v>296</v>
      </c>
      <c r="C49" s="224"/>
      <c r="D49" s="230"/>
    </row>
    <row r="50" spans="1:4">
      <c r="A50" s="229">
        <v>48</v>
      </c>
      <c r="B50" s="233" t="s">
        <v>297</v>
      </c>
      <c r="C50" s="224"/>
      <c r="D50" s="230"/>
    </row>
    <row r="51" spans="1:4">
      <c r="A51" s="229">
        <v>49</v>
      </c>
      <c r="B51" s="233" t="s">
        <v>298</v>
      </c>
      <c r="C51" s="224"/>
      <c r="D51" s="230"/>
    </row>
    <row r="52" spans="1:4">
      <c r="A52" s="229">
        <v>50</v>
      </c>
      <c r="B52" s="233" t="s">
        <v>299</v>
      </c>
      <c r="C52" s="224"/>
      <c r="D52" s="230"/>
    </row>
    <row r="53" spans="1:4">
      <c r="A53" s="229">
        <v>51</v>
      </c>
      <c r="B53" s="233" t="s">
        <v>300</v>
      </c>
      <c r="C53" s="224"/>
      <c r="D53" s="230"/>
    </row>
    <row r="54" spans="1:4">
      <c r="A54" s="229">
        <v>52</v>
      </c>
      <c r="B54" s="233" t="s">
        <v>301</v>
      </c>
      <c r="C54" s="224"/>
      <c r="D54" s="230"/>
    </row>
    <row r="55" spans="1:4">
      <c r="A55" s="229">
        <v>53</v>
      </c>
      <c r="B55" s="233" t="s">
        <v>302</v>
      </c>
      <c r="C55" s="224"/>
      <c r="D55" s="230"/>
    </row>
    <row r="56" spans="1:4">
      <c r="A56" s="229">
        <v>54</v>
      </c>
      <c r="B56" s="233" t="s">
        <v>303</v>
      </c>
      <c r="C56" s="224"/>
      <c r="D56" s="230"/>
    </row>
    <row r="57" spans="1:4">
      <c r="A57" s="229">
        <v>55</v>
      </c>
      <c r="B57" s="234" t="s">
        <v>304</v>
      </c>
      <c r="C57" s="224"/>
      <c r="D57" s="230"/>
    </row>
    <row r="58" spans="1:4">
      <c r="A58" s="229">
        <v>56</v>
      </c>
      <c r="B58" s="233" t="s">
        <v>305</v>
      </c>
      <c r="C58" s="224"/>
      <c r="D58" s="230"/>
    </row>
    <row r="59" spans="1:4">
      <c r="A59" s="229">
        <v>57</v>
      </c>
      <c r="B59" s="233" t="s">
        <v>306</v>
      </c>
      <c r="C59" s="224"/>
      <c r="D59" s="230"/>
    </row>
    <row r="60" spans="1:4">
      <c r="A60" s="229">
        <v>58</v>
      </c>
      <c r="B60" s="233" t="s">
        <v>307</v>
      </c>
      <c r="C60" s="224"/>
      <c r="D60" s="230"/>
    </row>
    <row r="61" spans="1:4">
      <c r="A61" s="229">
        <v>59</v>
      </c>
      <c r="B61" s="235" t="s">
        <v>308</v>
      </c>
      <c r="C61" s="224"/>
      <c r="D61" s="230"/>
    </row>
    <row r="62" spans="1:4">
      <c r="A62" s="229">
        <v>60</v>
      </c>
      <c r="B62" s="233" t="s">
        <v>309</v>
      </c>
      <c r="C62" s="224"/>
      <c r="D62" s="230"/>
    </row>
    <row r="63" spans="1:4">
      <c r="A63" s="229">
        <v>61</v>
      </c>
      <c r="B63" s="236" t="s">
        <v>312</v>
      </c>
      <c r="C63" s="224"/>
      <c r="D63" s="230"/>
    </row>
    <row r="64" spans="1:4">
      <c r="A64" s="229">
        <v>62</v>
      </c>
      <c r="B64" s="237" t="s">
        <v>313</v>
      </c>
      <c r="C64" s="224"/>
      <c r="D64" s="230"/>
    </row>
    <row r="65" spans="1:4">
      <c r="A65" s="229">
        <v>63</v>
      </c>
      <c r="B65" s="237" t="s">
        <v>314</v>
      </c>
      <c r="C65" s="224"/>
      <c r="D65" s="230"/>
    </row>
    <row r="66" spans="1:4">
      <c r="A66" s="229">
        <v>64</v>
      </c>
      <c r="B66" s="237" t="s">
        <v>315</v>
      </c>
      <c r="C66" s="224"/>
      <c r="D66" s="230"/>
    </row>
    <row r="67" spans="1:4">
      <c r="A67" s="229">
        <v>65</v>
      </c>
      <c r="B67" s="236" t="s">
        <v>316</v>
      </c>
      <c r="C67" s="224"/>
      <c r="D67" s="230"/>
    </row>
    <row r="68" spans="1:4">
      <c r="A68" s="229">
        <v>66</v>
      </c>
      <c r="B68" s="236" t="s">
        <v>317</v>
      </c>
      <c r="C68" s="224"/>
      <c r="D68" s="230"/>
    </row>
    <row r="69" spans="1:4">
      <c r="A69" s="229">
        <v>67</v>
      </c>
      <c r="B69" s="236" t="s">
        <v>269</v>
      </c>
      <c r="C69" s="224"/>
      <c r="D69" s="230"/>
    </row>
    <row r="70" spans="1:4">
      <c r="A70" s="229">
        <v>68</v>
      </c>
      <c r="B70" s="236" t="s">
        <v>318</v>
      </c>
      <c r="C70" s="224"/>
      <c r="D70" s="230"/>
    </row>
    <row r="71" spans="1:4">
      <c r="A71" s="229">
        <v>69</v>
      </c>
      <c r="B71" s="236" t="s">
        <v>319</v>
      </c>
      <c r="C71" s="224"/>
      <c r="D71" s="230"/>
    </row>
    <row r="72" spans="1:4">
      <c r="A72" s="229">
        <v>70</v>
      </c>
      <c r="B72" s="236" t="s">
        <v>320</v>
      </c>
      <c r="C72" s="224"/>
      <c r="D72" s="230"/>
    </row>
    <row r="73" spans="1:4">
      <c r="A73" s="229">
        <v>71</v>
      </c>
      <c r="B73" s="233" t="s">
        <v>321</v>
      </c>
      <c r="C73" s="224"/>
      <c r="D73" s="230"/>
    </row>
    <row r="74" spans="1:4">
      <c r="A74" s="223">
        <v>72</v>
      </c>
      <c r="B74" s="245" t="s">
        <v>291</v>
      </c>
      <c r="C74" s="224"/>
      <c r="D74" s="230"/>
    </row>
    <row r="75" spans="1:4">
      <c r="A75" s="223">
        <v>73</v>
      </c>
      <c r="B75" s="246" t="s">
        <v>292</v>
      </c>
      <c r="C75" s="224"/>
      <c r="D75" s="230"/>
    </row>
    <row r="76" spans="1:4">
      <c r="A76" s="224">
        <v>74</v>
      </c>
      <c r="B76" s="246" t="s">
        <v>293</v>
      </c>
    </row>
    <row r="77" spans="1:4">
      <c r="A77" s="224">
        <v>75</v>
      </c>
      <c r="B77" s="246" t="s">
        <v>294</v>
      </c>
    </row>
    <row r="78" spans="1:4">
      <c r="A78" s="224">
        <v>76</v>
      </c>
      <c r="B78" s="245" t="s">
        <v>295</v>
      </c>
    </row>
    <row r="79" spans="1:4">
      <c r="A79" s="224">
        <v>77</v>
      </c>
      <c r="B79" s="245" t="s">
        <v>296</v>
      </c>
    </row>
    <row r="80" spans="1:4">
      <c r="A80" s="224">
        <v>78</v>
      </c>
      <c r="B80" s="245" t="s">
        <v>297</v>
      </c>
    </row>
    <row r="81" spans="1:2">
      <c r="A81" s="224">
        <v>79</v>
      </c>
      <c r="B81" s="245" t="s">
        <v>298</v>
      </c>
    </row>
    <row r="82" spans="1:2">
      <c r="A82" s="224">
        <v>80</v>
      </c>
      <c r="B82" s="245" t="s">
        <v>299</v>
      </c>
    </row>
    <row r="83" spans="1:2">
      <c r="A83" s="224">
        <v>81</v>
      </c>
      <c r="B83" s="245" t="s">
        <v>300</v>
      </c>
    </row>
    <row r="84" spans="1:2">
      <c r="A84" s="224">
        <v>82</v>
      </c>
      <c r="B84" s="245" t="s">
        <v>301</v>
      </c>
    </row>
    <row r="85" spans="1:2">
      <c r="A85" s="224">
        <v>83</v>
      </c>
      <c r="B85" s="245" t="s">
        <v>302</v>
      </c>
    </row>
    <row r="86" spans="1:2">
      <c r="A86" s="224">
        <v>84</v>
      </c>
      <c r="B86" s="245" t="s">
        <v>303</v>
      </c>
    </row>
    <row r="87" spans="1:2">
      <c r="A87" s="224">
        <v>85</v>
      </c>
      <c r="B87" s="246" t="s">
        <v>304</v>
      </c>
    </row>
    <row r="88" spans="1:2">
      <c r="A88" s="224">
        <v>86</v>
      </c>
      <c r="B88" s="245" t="s">
        <v>305</v>
      </c>
    </row>
    <row r="89" spans="1:2">
      <c r="A89" s="224">
        <v>87</v>
      </c>
      <c r="B89" s="245" t="s">
        <v>306</v>
      </c>
    </row>
    <row r="90" spans="1:2">
      <c r="A90" s="224">
        <v>78</v>
      </c>
      <c r="B90" s="245" t="s">
        <v>307</v>
      </c>
    </row>
    <row r="91" spans="1:2">
      <c r="A91" s="224">
        <v>79</v>
      </c>
      <c r="B91" s="247" t="s">
        <v>308</v>
      </c>
    </row>
    <row r="92" spans="1:2">
      <c r="A92" s="224">
        <v>80</v>
      </c>
      <c r="B92" s="245" t="s">
        <v>309</v>
      </c>
    </row>
    <row r="93" spans="1:2">
      <c r="A93" s="224">
        <v>81</v>
      </c>
      <c r="B93" s="247" t="s">
        <v>422</v>
      </c>
    </row>
    <row r="94" spans="1:2">
      <c r="A94" s="224">
        <v>82</v>
      </c>
      <c r="B94" s="248" t="s">
        <v>423</v>
      </c>
    </row>
    <row r="95" spans="1:2">
      <c r="A95" s="224">
        <v>83</v>
      </c>
      <c r="B95" s="246" t="s">
        <v>424</v>
      </c>
    </row>
    <row r="96" spans="1:2">
      <c r="A96" s="224">
        <v>84</v>
      </c>
      <c r="B96" s="246" t="s">
        <v>425</v>
      </c>
    </row>
    <row r="97" spans="1:2">
      <c r="A97" s="224">
        <v>85</v>
      </c>
      <c r="B97" s="246" t="s">
        <v>426</v>
      </c>
    </row>
    <row r="98" spans="1:2">
      <c r="A98" s="224">
        <v>86</v>
      </c>
      <c r="B98" s="245" t="s">
        <v>427</v>
      </c>
    </row>
    <row r="99" spans="1:2">
      <c r="A99" s="224">
        <v>87</v>
      </c>
      <c r="B99" s="245" t="s">
        <v>428</v>
      </c>
    </row>
    <row r="100" spans="1:2">
      <c r="A100" s="224">
        <v>78</v>
      </c>
      <c r="B100" s="245" t="s">
        <v>429</v>
      </c>
    </row>
    <row r="101" spans="1:2">
      <c r="A101" s="224">
        <v>79</v>
      </c>
      <c r="B101" s="246" t="s">
        <v>430</v>
      </c>
    </row>
    <row r="102" spans="1:2">
      <c r="A102" s="224">
        <v>80</v>
      </c>
      <c r="B102" s="246" t="s">
        <v>431</v>
      </c>
    </row>
    <row r="103" spans="1:2">
      <c r="A103" s="224">
        <v>81</v>
      </c>
      <c r="B103" s="246" t="s">
        <v>432</v>
      </c>
    </row>
    <row r="104" spans="1:2">
      <c r="A104" s="224">
        <v>82</v>
      </c>
      <c r="B104" s="245" t="s">
        <v>433</v>
      </c>
    </row>
    <row r="105" spans="1:2">
      <c r="A105" s="224">
        <v>83</v>
      </c>
      <c r="B105" s="245" t="s">
        <v>434</v>
      </c>
    </row>
    <row r="106" spans="1:2">
      <c r="A106" s="224">
        <v>84</v>
      </c>
      <c r="B106" s="245" t="s">
        <v>435</v>
      </c>
    </row>
    <row r="107" spans="1:2">
      <c r="A107" s="224">
        <v>85</v>
      </c>
      <c r="B107" s="245" t="s">
        <v>436</v>
      </c>
    </row>
    <row r="108" spans="1:2">
      <c r="A108" s="224">
        <v>86</v>
      </c>
      <c r="B108" s="245" t="s">
        <v>437</v>
      </c>
    </row>
  </sheetData>
  <autoFilter ref="A2:B73">
    <sortState ref="A2:B73">
      <sortCondition ref="A1"/>
    </sortState>
  </autoFilter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83"/>
  <sheetViews>
    <sheetView view="pageBreakPreview" zoomScale="115" zoomScaleSheetLayoutView="115" workbookViewId="0">
      <pane ySplit="2" topLeftCell="A3" activePane="bottomLeft" state="frozen"/>
      <selection pane="bottomLeft" activeCell="B23" sqref="B23"/>
    </sheetView>
  </sheetViews>
  <sheetFormatPr defaultRowHeight="17.25"/>
  <cols>
    <col min="1" max="1" width="10.625" style="132" customWidth="1"/>
    <col min="2" max="2" width="11.375" bestFit="1" customWidth="1"/>
    <col min="3" max="3" width="18.5" hidden="1" customWidth="1"/>
    <col min="4" max="4" width="7.5" customWidth="1"/>
    <col min="5" max="7" width="9.25" customWidth="1"/>
    <col min="8" max="9" width="9.75" customWidth="1"/>
  </cols>
  <sheetData>
    <row r="1" spans="1:16" ht="37.5" customHeight="1" thickBot="1">
      <c r="A1" s="295" t="s">
        <v>211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</row>
    <row r="2" spans="1:16" s="42" customFormat="1" ht="22.5" customHeight="1">
      <c r="A2" s="172" t="s">
        <v>210</v>
      </c>
      <c r="B2" s="171" t="s">
        <v>209</v>
      </c>
      <c r="C2" s="171" t="s">
        <v>208</v>
      </c>
      <c r="D2" s="170" t="s">
        <v>14</v>
      </c>
      <c r="E2" s="169" t="s">
        <v>207</v>
      </c>
      <c r="F2" s="168" t="s">
        <v>206</v>
      </c>
      <c r="G2" s="167" t="s">
        <v>205</v>
      </c>
      <c r="H2" s="166" t="s">
        <v>204</v>
      </c>
      <c r="I2" s="165" t="s">
        <v>203</v>
      </c>
      <c r="J2" s="164" t="s">
        <v>207</v>
      </c>
      <c r="K2" s="163" t="s">
        <v>206</v>
      </c>
      <c r="L2" s="163" t="s">
        <v>205</v>
      </c>
      <c r="M2" s="163" t="s">
        <v>204</v>
      </c>
      <c r="N2" s="162" t="s">
        <v>203</v>
      </c>
      <c r="O2" s="161" t="s">
        <v>202</v>
      </c>
      <c r="P2" s="160" t="s">
        <v>201</v>
      </c>
    </row>
    <row r="3" spans="1:16" ht="21" customHeight="1">
      <c r="A3" s="156"/>
      <c r="B3" s="155" t="s">
        <v>217</v>
      </c>
      <c r="C3" s="155"/>
      <c r="D3" s="154" t="s">
        <v>213</v>
      </c>
      <c r="E3" s="153">
        <v>57</v>
      </c>
      <c r="F3" s="152">
        <v>27</v>
      </c>
      <c r="G3" s="151"/>
      <c r="H3" s="157"/>
      <c r="I3" s="149"/>
      <c r="J3" s="159">
        <f>IFERROR(VLOOKUP(E3,[2]점수표!$G$3:$H$12,2),0)</f>
        <v>8</v>
      </c>
      <c r="K3" s="158">
        <f>IFERROR(VLOOKUP(F3,[2]점수표!$A$3:$B$12,2),0)</f>
        <v>4</v>
      </c>
      <c r="L3" s="158">
        <f>IFERROR(VLOOKUP(G3,[2]점수표!$D$3:$E$12,2),0)</f>
        <v>0</v>
      </c>
      <c r="M3" s="147">
        <f>IFERROR(VLOOKUP(H3,[3]점수표!$J$3:$K$12,2),0)</f>
        <v>0</v>
      </c>
      <c r="N3" s="146">
        <f>IFERROR(VLOOKUP(I3,[3]점수표!$M$3:$N$12,2),0)</f>
        <v>0</v>
      </c>
      <c r="O3" s="134">
        <f>IFERROR(SUM(J3:N3),"")</f>
        <v>12</v>
      </c>
      <c r="P3" s="133"/>
    </row>
    <row r="4" spans="1:16" ht="21" customHeight="1">
      <c r="A4" s="156"/>
      <c r="B4" s="155" t="s">
        <v>214</v>
      </c>
      <c r="C4" s="155"/>
      <c r="D4" s="154" t="s">
        <v>63</v>
      </c>
      <c r="E4" s="153"/>
      <c r="F4" s="152"/>
      <c r="G4" s="151"/>
      <c r="H4" s="157"/>
      <c r="I4" s="149"/>
      <c r="J4" s="159"/>
      <c r="K4" s="158"/>
      <c r="L4" s="158"/>
      <c r="M4" s="147"/>
      <c r="N4" s="146"/>
      <c r="O4" s="134"/>
      <c r="P4" s="133"/>
    </row>
    <row r="5" spans="1:16" ht="21" customHeight="1">
      <c r="A5" s="156"/>
      <c r="B5" s="155"/>
      <c r="C5" s="155"/>
      <c r="D5" s="154"/>
      <c r="E5" s="153"/>
      <c r="F5" s="152"/>
      <c r="G5" s="151"/>
      <c r="H5" s="157"/>
      <c r="I5" s="149"/>
      <c r="J5" s="159"/>
      <c r="K5" s="158"/>
      <c r="L5" s="158"/>
      <c r="M5" s="147"/>
      <c r="N5" s="146"/>
      <c r="O5" s="134"/>
      <c r="P5" s="133"/>
    </row>
    <row r="6" spans="1:16" ht="21" customHeight="1">
      <c r="A6" s="156"/>
      <c r="B6" s="155"/>
      <c r="C6" s="155"/>
      <c r="D6" s="154"/>
      <c r="E6" s="153"/>
      <c r="F6" s="152"/>
      <c r="G6" s="151"/>
      <c r="H6" s="157"/>
      <c r="I6" s="149"/>
      <c r="J6" s="159"/>
      <c r="K6" s="158"/>
      <c r="L6" s="158"/>
      <c r="M6" s="147"/>
      <c r="N6" s="146"/>
      <c r="O6" s="134"/>
      <c r="P6" s="133"/>
    </row>
    <row r="7" spans="1:16" ht="21" customHeight="1">
      <c r="A7" s="156"/>
      <c r="B7" s="173"/>
      <c r="C7" s="155"/>
      <c r="D7" s="154"/>
      <c r="E7" s="153"/>
      <c r="F7" s="152"/>
      <c r="G7" s="151"/>
      <c r="H7" s="157"/>
      <c r="I7" s="149"/>
      <c r="J7" s="159"/>
      <c r="K7" s="158"/>
      <c r="L7" s="158"/>
      <c r="M7" s="147"/>
      <c r="N7" s="146"/>
      <c r="O7" s="134"/>
      <c r="P7" s="133"/>
    </row>
    <row r="8" spans="1:16" ht="21" customHeight="1">
      <c r="A8" s="156"/>
      <c r="B8" s="173"/>
      <c r="C8" s="155"/>
      <c r="D8" s="154"/>
      <c r="E8" s="153"/>
      <c r="F8" s="152"/>
      <c r="G8" s="151"/>
      <c r="H8" s="157"/>
      <c r="I8" s="149"/>
      <c r="J8" s="159"/>
      <c r="K8" s="158"/>
      <c r="L8" s="158"/>
      <c r="M8" s="147"/>
      <c r="N8" s="146"/>
      <c r="O8" s="134"/>
      <c r="P8" s="133"/>
    </row>
    <row r="9" spans="1:16" ht="21" customHeight="1">
      <c r="A9" s="156"/>
      <c r="B9" s="173"/>
      <c r="C9" s="155"/>
      <c r="D9" s="154"/>
      <c r="E9" s="153"/>
      <c r="F9" s="152"/>
      <c r="G9" s="151"/>
      <c r="H9" s="157"/>
      <c r="I9" s="149"/>
      <c r="J9" s="159"/>
      <c r="K9" s="158"/>
      <c r="L9" s="158"/>
      <c r="M9" s="147"/>
      <c r="N9" s="146"/>
      <c r="O9" s="134"/>
      <c r="P9" s="133"/>
    </row>
    <row r="10" spans="1:16" ht="21" customHeight="1">
      <c r="A10" s="156"/>
      <c r="B10" s="173"/>
      <c r="C10" s="155"/>
      <c r="D10" s="154"/>
      <c r="E10" s="153"/>
      <c r="F10" s="152"/>
      <c r="G10" s="151"/>
      <c r="H10" s="157"/>
      <c r="I10" s="149"/>
      <c r="J10" s="159"/>
      <c r="K10" s="158"/>
      <c r="L10" s="158"/>
      <c r="M10" s="147"/>
      <c r="N10" s="146"/>
      <c r="O10" s="134"/>
      <c r="P10" s="133"/>
    </row>
    <row r="11" spans="1:16" ht="21" customHeight="1">
      <c r="A11" s="156"/>
      <c r="B11" s="173"/>
      <c r="C11" s="155"/>
      <c r="D11" s="154"/>
      <c r="E11" s="153"/>
      <c r="F11" s="152"/>
      <c r="G11" s="151"/>
      <c r="H11" s="157"/>
      <c r="I11" s="149"/>
      <c r="J11" s="159"/>
      <c r="K11" s="158"/>
      <c r="L11" s="158"/>
      <c r="M11" s="147"/>
      <c r="N11" s="146"/>
      <c r="O11" s="134"/>
      <c r="P11" s="133"/>
    </row>
    <row r="12" spans="1:16" ht="21" customHeight="1">
      <c r="A12" s="156"/>
      <c r="B12" s="155"/>
      <c r="C12" s="155"/>
      <c r="D12" s="154"/>
      <c r="E12" s="153"/>
      <c r="F12" s="152"/>
      <c r="G12" s="151"/>
      <c r="H12" s="157"/>
      <c r="I12" s="149"/>
      <c r="J12" s="159"/>
      <c r="K12" s="158"/>
      <c r="L12" s="158"/>
      <c r="M12" s="147"/>
      <c r="N12" s="146"/>
      <c r="O12" s="134"/>
      <c r="P12" s="133"/>
    </row>
    <row r="13" spans="1:16" ht="21" customHeight="1">
      <c r="A13" s="156"/>
      <c r="B13" s="155"/>
      <c r="C13" s="155"/>
      <c r="D13" s="154"/>
      <c r="E13" s="153"/>
      <c r="F13" s="152"/>
      <c r="G13" s="151"/>
      <c r="H13" s="157"/>
      <c r="I13" s="149"/>
      <c r="J13" s="159"/>
      <c r="K13" s="158"/>
      <c r="L13" s="158"/>
      <c r="M13" s="147"/>
      <c r="N13" s="146"/>
      <c r="O13" s="134"/>
      <c r="P13" s="133"/>
    </row>
    <row r="14" spans="1:16" ht="21" customHeight="1">
      <c r="A14" s="156"/>
      <c r="B14" s="155"/>
      <c r="C14" s="155"/>
      <c r="D14" s="154"/>
      <c r="E14" s="153"/>
      <c r="F14" s="152"/>
      <c r="G14" s="151"/>
      <c r="H14" s="157"/>
      <c r="I14" s="149"/>
      <c r="J14" s="159"/>
      <c r="K14" s="158"/>
      <c r="L14" s="158"/>
      <c r="M14" s="147"/>
      <c r="N14" s="146"/>
      <c r="O14" s="134"/>
      <c r="P14" s="133"/>
    </row>
    <row r="15" spans="1:16" ht="21" customHeight="1">
      <c r="A15" s="156"/>
      <c r="B15" s="155"/>
      <c r="C15" s="155"/>
      <c r="D15" s="154"/>
      <c r="E15" s="153"/>
      <c r="F15" s="152"/>
      <c r="G15" s="151"/>
      <c r="H15" s="157"/>
      <c r="I15" s="149"/>
      <c r="J15" s="159"/>
      <c r="K15" s="158"/>
      <c r="L15" s="158"/>
      <c r="M15" s="147"/>
      <c r="N15" s="146"/>
      <c r="O15" s="134"/>
      <c r="P15" s="133"/>
    </row>
    <row r="16" spans="1:16" ht="21" customHeight="1">
      <c r="A16" s="156"/>
      <c r="B16" s="155"/>
      <c r="C16" s="155"/>
      <c r="D16" s="154"/>
      <c r="E16" s="153"/>
      <c r="F16" s="152"/>
      <c r="G16" s="151"/>
      <c r="H16" s="157"/>
      <c r="I16" s="149"/>
      <c r="J16" s="159"/>
      <c r="K16" s="158"/>
      <c r="L16" s="158"/>
      <c r="M16" s="147"/>
      <c r="N16" s="146"/>
      <c r="O16" s="134"/>
      <c r="P16" s="133"/>
    </row>
    <row r="17" spans="1:16" ht="21" customHeight="1">
      <c r="A17" s="156"/>
      <c r="B17" s="155"/>
      <c r="C17" s="155"/>
      <c r="D17" s="154"/>
      <c r="E17" s="153"/>
      <c r="F17" s="152"/>
      <c r="G17" s="151"/>
      <c r="H17" s="157"/>
      <c r="I17" s="149"/>
      <c r="J17" s="159"/>
      <c r="K17" s="158"/>
      <c r="L17" s="158"/>
      <c r="M17" s="147"/>
      <c r="N17" s="146"/>
      <c r="O17" s="134"/>
      <c r="P17" s="133"/>
    </row>
    <row r="18" spans="1:16" ht="21" customHeight="1">
      <c r="A18" s="156"/>
      <c r="B18" s="155"/>
      <c r="C18" s="155"/>
      <c r="D18" s="154"/>
      <c r="E18" s="153"/>
      <c r="F18" s="152"/>
      <c r="G18" s="151"/>
      <c r="H18" s="157"/>
      <c r="I18" s="149"/>
      <c r="J18" s="159"/>
      <c r="K18" s="158"/>
      <c r="L18" s="158"/>
      <c r="M18" s="147"/>
      <c r="N18" s="146"/>
      <c r="O18" s="134"/>
      <c r="P18" s="133"/>
    </row>
    <row r="19" spans="1:16" ht="21" customHeight="1">
      <c r="A19" s="156"/>
      <c r="B19" s="155"/>
      <c r="C19" s="155"/>
      <c r="D19" s="154"/>
      <c r="E19" s="153"/>
      <c r="F19" s="152"/>
      <c r="G19" s="151"/>
      <c r="H19" s="157"/>
      <c r="I19" s="149"/>
      <c r="J19" s="159"/>
      <c r="K19" s="158"/>
      <c r="L19" s="158"/>
      <c r="M19" s="147"/>
      <c r="N19" s="146"/>
      <c r="O19" s="134"/>
      <c r="P19" s="133"/>
    </row>
    <row r="20" spans="1:16" ht="21" customHeight="1">
      <c r="A20" s="156"/>
      <c r="B20" s="155"/>
      <c r="C20" s="155"/>
      <c r="D20" s="154"/>
      <c r="E20" s="153"/>
      <c r="F20" s="152"/>
      <c r="G20" s="151"/>
      <c r="H20" s="157"/>
      <c r="I20" s="149"/>
      <c r="J20" s="159"/>
      <c r="K20" s="158"/>
      <c r="L20" s="158"/>
      <c r="M20" s="147"/>
      <c r="N20" s="146"/>
      <c r="O20" s="134"/>
      <c r="P20" s="133"/>
    </row>
    <row r="21" spans="1:16" ht="21" customHeight="1">
      <c r="A21" s="156"/>
      <c r="B21" s="155"/>
      <c r="C21" s="155"/>
      <c r="D21" s="154"/>
      <c r="E21" s="153"/>
      <c r="F21" s="152"/>
      <c r="G21" s="151"/>
      <c r="H21" s="157"/>
      <c r="I21" s="149"/>
      <c r="J21" s="159"/>
      <c r="K21" s="158"/>
      <c r="L21" s="158"/>
      <c r="M21" s="147"/>
      <c r="N21" s="146"/>
      <c r="O21" s="134"/>
      <c r="P21" s="133"/>
    </row>
    <row r="22" spans="1:16" ht="21" customHeight="1">
      <c r="A22" s="156"/>
      <c r="B22" s="155"/>
      <c r="C22" s="155"/>
      <c r="D22" s="154"/>
      <c r="E22" s="153"/>
      <c r="F22" s="152"/>
      <c r="G22" s="151"/>
      <c r="H22" s="157"/>
      <c r="I22" s="149"/>
      <c r="J22" s="159"/>
      <c r="K22" s="158"/>
      <c r="L22" s="158"/>
      <c r="M22" s="147"/>
      <c r="N22" s="146"/>
      <c r="O22" s="134"/>
      <c r="P22" s="133"/>
    </row>
    <row r="23" spans="1:16" ht="21" customHeight="1">
      <c r="A23" s="156"/>
      <c r="B23" s="155"/>
      <c r="C23" s="155"/>
      <c r="D23" s="154"/>
      <c r="E23" s="153"/>
      <c r="F23" s="152"/>
      <c r="G23" s="151"/>
      <c r="H23" s="157"/>
      <c r="I23" s="149"/>
      <c r="J23" s="159"/>
      <c r="K23" s="158"/>
      <c r="L23" s="158"/>
      <c r="M23" s="147"/>
      <c r="N23" s="146"/>
      <c r="O23" s="134"/>
      <c r="P23" s="133"/>
    </row>
    <row r="24" spans="1:16" ht="21" customHeight="1">
      <c r="A24" s="156"/>
      <c r="B24" s="155"/>
      <c r="C24" s="155"/>
      <c r="D24" s="154"/>
      <c r="E24" s="153"/>
      <c r="F24" s="152"/>
      <c r="G24" s="151"/>
      <c r="H24" s="157"/>
      <c r="I24" s="149"/>
      <c r="J24" s="148"/>
      <c r="K24" s="147"/>
      <c r="L24" s="147"/>
      <c r="M24" s="147"/>
      <c r="N24" s="146"/>
      <c r="O24" s="134"/>
      <c r="P24" s="133"/>
    </row>
    <row r="25" spans="1:16" ht="21" customHeight="1">
      <c r="A25" s="156"/>
      <c r="B25" s="155"/>
      <c r="C25" s="155"/>
      <c r="D25" s="154"/>
      <c r="E25" s="153"/>
      <c r="F25" s="152"/>
      <c r="G25" s="151"/>
      <c r="H25" s="157"/>
      <c r="I25" s="149"/>
      <c r="J25" s="148"/>
      <c r="K25" s="147"/>
      <c r="L25" s="147"/>
      <c r="M25" s="147"/>
      <c r="N25" s="146"/>
      <c r="O25" s="134"/>
      <c r="P25" s="133"/>
    </row>
    <row r="26" spans="1:16" ht="21" customHeight="1">
      <c r="A26" s="156"/>
      <c r="B26" s="155"/>
      <c r="C26" s="155"/>
      <c r="D26" s="154"/>
      <c r="E26" s="153"/>
      <c r="F26" s="152"/>
      <c r="G26" s="151"/>
      <c r="H26" s="157"/>
      <c r="I26" s="149"/>
      <c r="J26" s="148"/>
      <c r="K26" s="147"/>
      <c r="L26" s="147"/>
      <c r="M26" s="147"/>
      <c r="N26" s="146"/>
      <c r="O26" s="134"/>
      <c r="P26" s="133"/>
    </row>
    <row r="27" spans="1:16" ht="21" customHeight="1">
      <c r="A27" s="156"/>
      <c r="B27" s="155"/>
      <c r="C27" s="155"/>
      <c r="D27" s="154"/>
      <c r="E27" s="153"/>
      <c r="F27" s="152"/>
      <c r="G27" s="151"/>
      <c r="H27" s="157"/>
      <c r="I27" s="149"/>
      <c r="J27" s="148"/>
      <c r="K27" s="147"/>
      <c r="L27" s="147"/>
      <c r="M27" s="147"/>
      <c r="N27" s="146"/>
      <c r="O27" s="134"/>
      <c r="P27" s="133"/>
    </row>
    <row r="28" spans="1:16" ht="21" customHeight="1">
      <c r="A28" s="156"/>
      <c r="B28" s="155"/>
      <c r="C28" s="155"/>
      <c r="D28" s="154"/>
      <c r="E28" s="153"/>
      <c r="F28" s="152"/>
      <c r="G28" s="151"/>
      <c r="H28" s="157"/>
      <c r="I28" s="149"/>
      <c r="J28" s="148"/>
      <c r="K28" s="147"/>
      <c r="L28" s="147"/>
      <c r="M28" s="147"/>
      <c r="N28" s="146"/>
      <c r="O28" s="134"/>
      <c r="P28" s="133"/>
    </row>
    <row r="29" spans="1:16" ht="21" customHeight="1">
      <c r="A29" s="156"/>
      <c r="B29" s="155"/>
      <c r="C29" s="155"/>
      <c r="D29" s="154"/>
      <c r="E29" s="153"/>
      <c r="F29" s="152"/>
      <c r="G29" s="151"/>
      <c r="H29" s="157"/>
      <c r="I29" s="149"/>
      <c r="J29" s="148"/>
      <c r="K29" s="147"/>
      <c r="L29" s="147"/>
      <c r="M29" s="147"/>
      <c r="N29" s="146"/>
      <c r="O29" s="134"/>
      <c r="P29" s="133"/>
    </row>
    <row r="30" spans="1:16" ht="21" customHeight="1">
      <c r="A30" s="156"/>
      <c r="B30" s="155"/>
      <c r="C30" s="155"/>
      <c r="D30" s="154"/>
      <c r="E30" s="153"/>
      <c r="F30" s="152"/>
      <c r="G30" s="151"/>
      <c r="H30" s="157"/>
      <c r="I30" s="149"/>
      <c r="J30" s="148"/>
      <c r="K30" s="147"/>
      <c r="L30" s="147"/>
      <c r="M30" s="147"/>
      <c r="N30" s="146"/>
      <c r="O30" s="134"/>
      <c r="P30" s="133"/>
    </row>
    <row r="31" spans="1:16" ht="21" customHeight="1">
      <c r="A31" s="156"/>
      <c r="B31" s="155"/>
      <c r="C31" s="155"/>
      <c r="D31" s="154"/>
      <c r="E31" s="153"/>
      <c r="F31" s="152"/>
      <c r="G31" s="151"/>
      <c r="H31" s="157"/>
      <c r="I31" s="149"/>
      <c r="J31" s="148"/>
      <c r="K31" s="147"/>
      <c r="L31" s="147"/>
      <c r="M31" s="147"/>
      <c r="N31" s="146"/>
      <c r="O31" s="134"/>
      <c r="P31" s="133"/>
    </row>
    <row r="32" spans="1:16" ht="21" customHeight="1">
      <c r="A32" s="156"/>
      <c r="B32" s="155"/>
      <c r="C32" s="155"/>
      <c r="D32" s="154"/>
      <c r="E32" s="153"/>
      <c r="F32" s="152"/>
      <c r="G32" s="151"/>
      <c r="H32" s="157"/>
      <c r="I32" s="149"/>
      <c r="J32" s="148"/>
      <c r="K32" s="147"/>
      <c r="L32" s="147"/>
      <c r="M32" s="147"/>
      <c r="N32" s="146"/>
      <c r="O32" s="134"/>
      <c r="P32" s="133"/>
    </row>
    <row r="33" spans="1:16" ht="21" customHeight="1">
      <c r="A33" s="156"/>
      <c r="B33" s="155"/>
      <c r="C33" s="155"/>
      <c r="D33" s="154"/>
      <c r="E33" s="153"/>
      <c r="F33" s="152"/>
      <c r="G33" s="151"/>
      <c r="H33" s="157"/>
      <c r="I33" s="149"/>
      <c r="J33" s="148"/>
      <c r="K33" s="147"/>
      <c r="L33" s="147"/>
      <c r="M33" s="147"/>
      <c r="N33" s="146"/>
      <c r="O33" s="134"/>
      <c r="P33" s="133"/>
    </row>
    <row r="34" spans="1:16" ht="21" customHeight="1">
      <c r="A34" s="156"/>
      <c r="B34" s="155"/>
      <c r="C34" s="155"/>
      <c r="D34" s="154"/>
      <c r="E34" s="153"/>
      <c r="F34" s="152"/>
      <c r="G34" s="151"/>
      <c r="H34" s="157"/>
      <c r="I34" s="149"/>
      <c r="J34" s="148"/>
      <c r="K34" s="147"/>
      <c r="L34" s="147"/>
      <c r="M34" s="147"/>
      <c r="N34" s="146"/>
      <c r="O34" s="134"/>
      <c r="P34" s="133"/>
    </row>
    <row r="35" spans="1:16" ht="21" customHeight="1">
      <c r="A35" s="156"/>
      <c r="B35" s="155"/>
      <c r="C35" s="155"/>
      <c r="D35" s="154"/>
      <c r="E35" s="153"/>
      <c r="F35" s="152"/>
      <c r="G35" s="151"/>
      <c r="H35" s="157"/>
      <c r="I35" s="149"/>
      <c r="J35" s="148"/>
      <c r="K35" s="147"/>
      <c r="L35" s="147"/>
      <c r="M35" s="147"/>
      <c r="N35" s="146"/>
      <c r="O35" s="134"/>
      <c r="P35" s="133"/>
    </row>
    <row r="36" spans="1:16" ht="21" customHeight="1">
      <c r="A36" s="156"/>
      <c r="B36" s="155"/>
      <c r="C36" s="155"/>
      <c r="D36" s="154"/>
      <c r="E36" s="153"/>
      <c r="F36" s="152"/>
      <c r="G36" s="151"/>
      <c r="H36" s="157"/>
      <c r="I36" s="149"/>
      <c r="J36" s="148"/>
      <c r="K36" s="147"/>
      <c r="L36" s="147"/>
      <c r="M36" s="147"/>
      <c r="N36" s="146"/>
      <c r="O36" s="134"/>
      <c r="P36" s="133"/>
    </row>
    <row r="37" spans="1:16" ht="21" customHeight="1">
      <c r="A37" s="156"/>
      <c r="B37" s="155"/>
      <c r="C37" s="155"/>
      <c r="D37" s="154"/>
      <c r="E37" s="153"/>
      <c r="F37" s="152"/>
      <c r="G37" s="151"/>
      <c r="H37" s="157"/>
      <c r="I37" s="149"/>
      <c r="J37" s="148"/>
      <c r="K37" s="147"/>
      <c r="L37" s="147"/>
      <c r="M37" s="147"/>
      <c r="N37" s="146"/>
      <c r="O37" s="134"/>
      <c r="P37" s="133"/>
    </row>
    <row r="38" spans="1:16" ht="21" customHeight="1">
      <c r="A38" s="156"/>
      <c r="B38" s="155"/>
      <c r="C38" s="155"/>
      <c r="D38" s="154"/>
      <c r="E38" s="153"/>
      <c r="F38" s="152"/>
      <c r="G38" s="151"/>
      <c r="H38" s="157"/>
      <c r="I38" s="149"/>
      <c r="J38" s="148"/>
      <c r="K38" s="147"/>
      <c r="L38" s="147"/>
      <c r="M38" s="147"/>
      <c r="N38" s="146"/>
      <c r="O38" s="134"/>
      <c r="P38" s="133"/>
    </row>
    <row r="39" spans="1:16" ht="21" customHeight="1">
      <c r="A39" s="156"/>
      <c r="B39" s="155"/>
      <c r="C39" s="155"/>
      <c r="D39" s="154"/>
      <c r="E39" s="153"/>
      <c r="F39" s="152"/>
      <c r="G39" s="151"/>
      <c r="H39" s="157"/>
      <c r="I39" s="149"/>
      <c r="J39" s="148"/>
      <c r="K39" s="147"/>
      <c r="L39" s="147"/>
      <c r="M39" s="147"/>
      <c r="N39" s="146"/>
      <c r="O39" s="134"/>
      <c r="P39" s="133"/>
    </row>
    <row r="40" spans="1:16" ht="21" customHeight="1">
      <c r="A40" s="156"/>
      <c r="B40" s="155"/>
      <c r="C40" s="155"/>
      <c r="D40" s="154"/>
      <c r="E40" s="153"/>
      <c r="F40" s="152"/>
      <c r="G40" s="151"/>
      <c r="H40" s="157"/>
      <c r="I40" s="149"/>
      <c r="J40" s="148"/>
      <c r="K40" s="147"/>
      <c r="L40" s="147"/>
      <c r="M40" s="147"/>
      <c r="N40" s="146"/>
      <c r="O40" s="134"/>
      <c r="P40" s="133"/>
    </row>
    <row r="41" spans="1:16" ht="21" customHeight="1">
      <c r="A41" s="156">
        <v>159</v>
      </c>
      <c r="B41" s="155"/>
      <c r="C41" s="155"/>
      <c r="D41" s="154"/>
      <c r="E41" s="153"/>
      <c r="F41" s="152"/>
      <c r="G41" s="151"/>
      <c r="H41" s="157"/>
      <c r="I41" s="149"/>
      <c r="J41" s="148"/>
      <c r="K41" s="147"/>
      <c r="L41" s="147"/>
      <c r="M41" s="147"/>
      <c r="N41" s="146"/>
      <c r="O41" s="134">
        <f t="shared" ref="O41:O82" si="0">SUM(J41:N41)</f>
        <v>0</v>
      </c>
      <c r="P41" s="133">
        <f t="shared" ref="P41:P82" si="1">COUNTA(G41,H41:K41)/5</f>
        <v>0</v>
      </c>
    </row>
    <row r="42" spans="1:16" ht="21" customHeight="1">
      <c r="A42" s="156">
        <v>160</v>
      </c>
      <c r="B42" s="155"/>
      <c r="C42" s="155"/>
      <c r="D42" s="154"/>
      <c r="E42" s="153"/>
      <c r="F42" s="152"/>
      <c r="G42" s="151"/>
      <c r="H42" s="157"/>
      <c r="I42" s="149"/>
      <c r="J42" s="148"/>
      <c r="K42" s="147"/>
      <c r="L42" s="147"/>
      <c r="M42" s="147"/>
      <c r="N42" s="146"/>
      <c r="O42" s="134">
        <f t="shared" si="0"/>
        <v>0</v>
      </c>
      <c r="P42" s="133">
        <f t="shared" si="1"/>
        <v>0</v>
      </c>
    </row>
    <row r="43" spans="1:16" ht="21" customHeight="1">
      <c r="A43" s="156">
        <v>161</v>
      </c>
      <c r="B43" s="155"/>
      <c r="C43" s="155"/>
      <c r="D43" s="154"/>
      <c r="E43" s="153"/>
      <c r="F43" s="152"/>
      <c r="G43" s="151"/>
      <c r="H43" s="157"/>
      <c r="I43" s="149"/>
      <c r="J43" s="148"/>
      <c r="K43" s="147"/>
      <c r="L43" s="147"/>
      <c r="M43" s="147"/>
      <c r="N43" s="146"/>
      <c r="O43" s="134">
        <f t="shared" si="0"/>
        <v>0</v>
      </c>
      <c r="P43" s="133">
        <f t="shared" si="1"/>
        <v>0</v>
      </c>
    </row>
    <row r="44" spans="1:16" ht="21" customHeight="1">
      <c r="A44" s="156">
        <v>162</v>
      </c>
      <c r="B44" s="155"/>
      <c r="C44" s="155"/>
      <c r="D44" s="154"/>
      <c r="E44" s="153"/>
      <c r="F44" s="152"/>
      <c r="G44" s="151"/>
      <c r="H44" s="157"/>
      <c r="I44" s="149"/>
      <c r="J44" s="148"/>
      <c r="K44" s="147"/>
      <c r="L44" s="147"/>
      <c r="M44" s="147"/>
      <c r="N44" s="146"/>
      <c r="O44" s="134">
        <f t="shared" si="0"/>
        <v>0</v>
      </c>
      <c r="P44" s="133">
        <f t="shared" si="1"/>
        <v>0</v>
      </c>
    </row>
    <row r="45" spans="1:16" ht="21" customHeight="1">
      <c r="A45" s="156">
        <v>163</v>
      </c>
      <c r="B45" s="155"/>
      <c r="C45" s="155"/>
      <c r="D45" s="154"/>
      <c r="E45" s="153"/>
      <c r="F45" s="152"/>
      <c r="G45" s="151"/>
      <c r="H45" s="157"/>
      <c r="I45" s="149"/>
      <c r="J45" s="148"/>
      <c r="K45" s="147"/>
      <c r="L45" s="147"/>
      <c r="M45" s="147"/>
      <c r="N45" s="146"/>
      <c r="O45" s="134">
        <f t="shared" si="0"/>
        <v>0</v>
      </c>
      <c r="P45" s="133">
        <f t="shared" si="1"/>
        <v>0</v>
      </c>
    </row>
    <row r="46" spans="1:16" ht="21" customHeight="1">
      <c r="A46" s="156">
        <v>164</v>
      </c>
      <c r="B46" s="155"/>
      <c r="C46" s="155"/>
      <c r="D46" s="154"/>
      <c r="E46" s="153"/>
      <c r="F46" s="152"/>
      <c r="G46" s="151"/>
      <c r="H46" s="157"/>
      <c r="I46" s="149"/>
      <c r="J46" s="148"/>
      <c r="K46" s="147"/>
      <c r="L46" s="147"/>
      <c r="M46" s="147"/>
      <c r="N46" s="146"/>
      <c r="O46" s="134">
        <f t="shared" si="0"/>
        <v>0</v>
      </c>
      <c r="P46" s="133">
        <f t="shared" si="1"/>
        <v>0</v>
      </c>
    </row>
    <row r="47" spans="1:16" ht="21" customHeight="1">
      <c r="A47" s="156">
        <v>165</v>
      </c>
      <c r="B47" s="155"/>
      <c r="C47" s="155"/>
      <c r="D47" s="154"/>
      <c r="E47" s="153"/>
      <c r="F47" s="152"/>
      <c r="G47" s="151"/>
      <c r="H47" s="157"/>
      <c r="I47" s="149"/>
      <c r="J47" s="148"/>
      <c r="K47" s="147"/>
      <c r="L47" s="147"/>
      <c r="M47" s="147"/>
      <c r="N47" s="146"/>
      <c r="O47" s="134">
        <f t="shared" si="0"/>
        <v>0</v>
      </c>
      <c r="P47" s="133">
        <f t="shared" si="1"/>
        <v>0</v>
      </c>
    </row>
    <row r="48" spans="1:16" ht="21" customHeight="1">
      <c r="A48" s="156">
        <v>166</v>
      </c>
      <c r="B48" s="155"/>
      <c r="C48" s="155"/>
      <c r="D48" s="154"/>
      <c r="E48" s="153"/>
      <c r="F48" s="152"/>
      <c r="G48" s="151"/>
      <c r="H48" s="157"/>
      <c r="I48" s="149"/>
      <c r="J48" s="148"/>
      <c r="K48" s="147"/>
      <c r="L48" s="147"/>
      <c r="M48" s="147"/>
      <c r="N48" s="146"/>
      <c r="O48" s="134">
        <f t="shared" si="0"/>
        <v>0</v>
      </c>
      <c r="P48" s="133">
        <f t="shared" si="1"/>
        <v>0</v>
      </c>
    </row>
    <row r="49" spans="1:16" ht="21" customHeight="1">
      <c r="A49" s="156">
        <v>167</v>
      </c>
      <c r="B49" s="155"/>
      <c r="C49" s="155"/>
      <c r="D49" s="154"/>
      <c r="E49" s="153"/>
      <c r="F49" s="152"/>
      <c r="G49" s="151"/>
      <c r="H49" s="157"/>
      <c r="I49" s="149"/>
      <c r="J49" s="148"/>
      <c r="K49" s="147"/>
      <c r="L49" s="147"/>
      <c r="M49" s="147"/>
      <c r="N49" s="146"/>
      <c r="O49" s="134">
        <f t="shared" si="0"/>
        <v>0</v>
      </c>
      <c r="P49" s="133">
        <f t="shared" si="1"/>
        <v>0</v>
      </c>
    </row>
    <row r="50" spans="1:16" ht="21" customHeight="1">
      <c r="A50" s="156">
        <v>168</v>
      </c>
      <c r="B50" s="155"/>
      <c r="C50" s="155"/>
      <c r="D50" s="154"/>
      <c r="E50" s="153"/>
      <c r="F50" s="152"/>
      <c r="G50" s="151"/>
      <c r="H50" s="157"/>
      <c r="I50" s="149"/>
      <c r="J50" s="148"/>
      <c r="K50" s="147"/>
      <c r="L50" s="147"/>
      <c r="M50" s="147"/>
      <c r="N50" s="146"/>
      <c r="O50" s="134">
        <f t="shared" si="0"/>
        <v>0</v>
      </c>
      <c r="P50" s="133">
        <f t="shared" si="1"/>
        <v>0</v>
      </c>
    </row>
    <row r="51" spans="1:16" ht="21" customHeight="1">
      <c r="A51" s="156">
        <v>169</v>
      </c>
      <c r="B51" s="155"/>
      <c r="C51" s="155"/>
      <c r="D51" s="154"/>
      <c r="E51" s="153"/>
      <c r="F51" s="152"/>
      <c r="G51" s="151"/>
      <c r="H51" s="150"/>
      <c r="I51" s="149"/>
      <c r="J51" s="148"/>
      <c r="K51" s="147"/>
      <c r="L51" s="147"/>
      <c r="M51" s="147"/>
      <c r="N51" s="146"/>
      <c r="O51" s="134">
        <f t="shared" si="0"/>
        <v>0</v>
      </c>
      <c r="P51" s="133">
        <f t="shared" si="1"/>
        <v>0</v>
      </c>
    </row>
    <row r="52" spans="1:16" ht="21" customHeight="1">
      <c r="A52" s="156">
        <v>170</v>
      </c>
      <c r="B52" s="155"/>
      <c r="C52" s="155"/>
      <c r="D52" s="154"/>
      <c r="E52" s="153"/>
      <c r="F52" s="152"/>
      <c r="G52" s="151"/>
      <c r="H52" s="150"/>
      <c r="I52" s="149"/>
      <c r="J52" s="148"/>
      <c r="K52" s="147"/>
      <c r="L52" s="147"/>
      <c r="M52" s="147"/>
      <c r="N52" s="146"/>
      <c r="O52" s="134">
        <f t="shared" si="0"/>
        <v>0</v>
      </c>
      <c r="P52" s="133">
        <f t="shared" si="1"/>
        <v>0</v>
      </c>
    </row>
    <row r="53" spans="1:16" ht="21" customHeight="1">
      <c r="A53" s="156">
        <v>171</v>
      </c>
      <c r="B53" s="155"/>
      <c r="C53" s="155"/>
      <c r="D53" s="154"/>
      <c r="E53" s="153"/>
      <c r="F53" s="152"/>
      <c r="G53" s="151"/>
      <c r="H53" s="150"/>
      <c r="I53" s="149"/>
      <c r="J53" s="148"/>
      <c r="K53" s="147"/>
      <c r="L53" s="147"/>
      <c r="M53" s="147"/>
      <c r="N53" s="146"/>
      <c r="O53" s="134">
        <f t="shared" si="0"/>
        <v>0</v>
      </c>
      <c r="P53" s="133">
        <f t="shared" si="1"/>
        <v>0</v>
      </c>
    </row>
    <row r="54" spans="1:16" ht="21" customHeight="1">
      <c r="A54" s="156">
        <v>172</v>
      </c>
      <c r="B54" s="155"/>
      <c r="C54" s="155"/>
      <c r="D54" s="154"/>
      <c r="E54" s="153"/>
      <c r="F54" s="152"/>
      <c r="G54" s="151"/>
      <c r="H54" s="150"/>
      <c r="I54" s="149"/>
      <c r="J54" s="148"/>
      <c r="K54" s="147"/>
      <c r="L54" s="147"/>
      <c r="M54" s="147"/>
      <c r="N54" s="146"/>
      <c r="O54" s="134">
        <f t="shared" si="0"/>
        <v>0</v>
      </c>
      <c r="P54" s="133">
        <f t="shared" si="1"/>
        <v>0</v>
      </c>
    </row>
    <row r="55" spans="1:16" ht="21" customHeight="1">
      <c r="A55" s="156">
        <v>173</v>
      </c>
      <c r="B55" s="155"/>
      <c r="C55" s="155"/>
      <c r="D55" s="154"/>
      <c r="E55" s="153"/>
      <c r="F55" s="152"/>
      <c r="G55" s="151"/>
      <c r="H55" s="150"/>
      <c r="I55" s="149"/>
      <c r="J55" s="148"/>
      <c r="K55" s="147"/>
      <c r="L55" s="147"/>
      <c r="M55" s="147"/>
      <c r="N55" s="146"/>
      <c r="O55" s="134">
        <f t="shared" si="0"/>
        <v>0</v>
      </c>
      <c r="P55" s="133">
        <f t="shared" si="1"/>
        <v>0</v>
      </c>
    </row>
    <row r="56" spans="1:16" ht="21" customHeight="1">
      <c r="A56" s="156">
        <v>174</v>
      </c>
      <c r="B56" s="155"/>
      <c r="C56" s="155"/>
      <c r="D56" s="154"/>
      <c r="E56" s="153"/>
      <c r="F56" s="152"/>
      <c r="G56" s="151"/>
      <c r="H56" s="150"/>
      <c r="I56" s="149"/>
      <c r="J56" s="148"/>
      <c r="K56" s="147"/>
      <c r="L56" s="147"/>
      <c r="M56" s="147"/>
      <c r="N56" s="146"/>
      <c r="O56" s="134">
        <f t="shared" si="0"/>
        <v>0</v>
      </c>
      <c r="P56" s="133">
        <f t="shared" si="1"/>
        <v>0</v>
      </c>
    </row>
    <row r="57" spans="1:16" ht="21" customHeight="1">
      <c r="A57" s="156">
        <v>175</v>
      </c>
      <c r="B57" s="155"/>
      <c r="C57" s="155"/>
      <c r="D57" s="154"/>
      <c r="E57" s="153"/>
      <c r="F57" s="152"/>
      <c r="G57" s="151"/>
      <c r="H57" s="150"/>
      <c r="I57" s="149"/>
      <c r="J57" s="148"/>
      <c r="K57" s="147"/>
      <c r="L57" s="147"/>
      <c r="M57" s="147"/>
      <c r="N57" s="146"/>
      <c r="O57" s="134">
        <f t="shared" si="0"/>
        <v>0</v>
      </c>
      <c r="P57" s="133">
        <f t="shared" si="1"/>
        <v>0</v>
      </c>
    </row>
    <row r="58" spans="1:16" ht="21" customHeight="1">
      <c r="A58" s="156">
        <v>176</v>
      </c>
      <c r="B58" s="155"/>
      <c r="C58" s="155"/>
      <c r="D58" s="154"/>
      <c r="E58" s="153"/>
      <c r="F58" s="152"/>
      <c r="G58" s="151"/>
      <c r="H58" s="150"/>
      <c r="I58" s="149"/>
      <c r="J58" s="148"/>
      <c r="K58" s="147"/>
      <c r="L58" s="147"/>
      <c r="M58" s="147"/>
      <c r="N58" s="146"/>
      <c r="O58" s="134">
        <f t="shared" si="0"/>
        <v>0</v>
      </c>
      <c r="P58" s="133">
        <f t="shared" si="1"/>
        <v>0</v>
      </c>
    </row>
    <row r="59" spans="1:16" ht="21" customHeight="1">
      <c r="A59" s="156">
        <v>177</v>
      </c>
      <c r="B59" s="155"/>
      <c r="C59" s="155"/>
      <c r="D59" s="154"/>
      <c r="E59" s="153"/>
      <c r="F59" s="152"/>
      <c r="G59" s="151"/>
      <c r="H59" s="150"/>
      <c r="I59" s="149"/>
      <c r="J59" s="148"/>
      <c r="K59" s="147"/>
      <c r="L59" s="147"/>
      <c r="M59" s="147"/>
      <c r="N59" s="146"/>
      <c r="O59" s="134">
        <f t="shared" si="0"/>
        <v>0</v>
      </c>
      <c r="P59" s="133">
        <f t="shared" si="1"/>
        <v>0</v>
      </c>
    </row>
    <row r="60" spans="1:16" ht="21" customHeight="1">
      <c r="A60" s="156">
        <v>178</v>
      </c>
      <c r="B60" s="155"/>
      <c r="C60" s="155"/>
      <c r="D60" s="154"/>
      <c r="E60" s="153"/>
      <c r="F60" s="152"/>
      <c r="G60" s="151"/>
      <c r="H60" s="150"/>
      <c r="I60" s="149"/>
      <c r="J60" s="148"/>
      <c r="K60" s="147"/>
      <c r="L60" s="147"/>
      <c r="M60" s="147"/>
      <c r="N60" s="146"/>
      <c r="O60" s="134">
        <f t="shared" si="0"/>
        <v>0</v>
      </c>
      <c r="P60" s="133">
        <f t="shared" si="1"/>
        <v>0</v>
      </c>
    </row>
    <row r="61" spans="1:16" ht="21" customHeight="1">
      <c r="A61" s="156">
        <v>179</v>
      </c>
      <c r="B61" s="155"/>
      <c r="C61" s="155"/>
      <c r="D61" s="154"/>
      <c r="E61" s="153"/>
      <c r="F61" s="152"/>
      <c r="G61" s="151"/>
      <c r="H61" s="150"/>
      <c r="I61" s="149"/>
      <c r="J61" s="148"/>
      <c r="K61" s="147"/>
      <c r="L61" s="147"/>
      <c r="M61" s="147"/>
      <c r="N61" s="146"/>
      <c r="O61" s="134">
        <f t="shared" si="0"/>
        <v>0</v>
      </c>
      <c r="P61" s="133">
        <f t="shared" si="1"/>
        <v>0</v>
      </c>
    </row>
    <row r="62" spans="1:16" ht="21" customHeight="1">
      <c r="A62" s="156">
        <v>180</v>
      </c>
      <c r="B62" s="155"/>
      <c r="C62" s="155"/>
      <c r="D62" s="154"/>
      <c r="E62" s="153"/>
      <c r="F62" s="152"/>
      <c r="G62" s="151"/>
      <c r="H62" s="150"/>
      <c r="I62" s="149"/>
      <c r="J62" s="148"/>
      <c r="K62" s="147"/>
      <c r="L62" s="147"/>
      <c r="M62" s="147"/>
      <c r="N62" s="146"/>
      <c r="O62" s="134">
        <f t="shared" si="0"/>
        <v>0</v>
      </c>
      <c r="P62" s="133">
        <f t="shared" si="1"/>
        <v>0</v>
      </c>
    </row>
    <row r="63" spans="1:16" ht="21" customHeight="1">
      <c r="A63" s="156">
        <v>181</v>
      </c>
      <c r="B63" s="155"/>
      <c r="C63" s="155"/>
      <c r="D63" s="154"/>
      <c r="E63" s="153"/>
      <c r="F63" s="152"/>
      <c r="G63" s="151"/>
      <c r="H63" s="150"/>
      <c r="I63" s="149"/>
      <c r="J63" s="148"/>
      <c r="K63" s="147"/>
      <c r="L63" s="147"/>
      <c r="M63" s="147"/>
      <c r="N63" s="146"/>
      <c r="O63" s="134">
        <f t="shared" si="0"/>
        <v>0</v>
      </c>
      <c r="P63" s="133">
        <f t="shared" si="1"/>
        <v>0</v>
      </c>
    </row>
    <row r="64" spans="1:16" ht="21" customHeight="1">
      <c r="A64" s="156">
        <v>182</v>
      </c>
      <c r="B64" s="155"/>
      <c r="C64" s="155"/>
      <c r="D64" s="154"/>
      <c r="E64" s="153"/>
      <c r="F64" s="152"/>
      <c r="G64" s="151"/>
      <c r="H64" s="150"/>
      <c r="I64" s="149"/>
      <c r="J64" s="148"/>
      <c r="K64" s="147"/>
      <c r="L64" s="147"/>
      <c r="M64" s="147"/>
      <c r="N64" s="146"/>
      <c r="O64" s="134">
        <f t="shared" si="0"/>
        <v>0</v>
      </c>
      <c r="P64" s="133">
        <f t="shared" si="1"/>
        <v>0</v>
      </c>
    </row>
    <row r="65" spans="1:16" ht="21" customHeight="1">
      <c r="A65" s="156">
        <v>183</v>
      </c>
      <c r="B65" s="155"/>
      <c r="C65" s="155"/>
      <c r="D65" s="154"/>
      <c r="E65" s="153"/>
      <c r="F65" s="152"/>
      <c r="G65" s="151"/>
      <c r="H65" s="150"/>
      <c r="I65" s="149"/>
      <c r="J65" s="148"/>
      <c r="K65" s="147"/>
      <c r="L65" s="147"/>
      <c r="M65" s="147"/>
      <c r="N65" s="146"/>
      <c r="O65" s="134">
        <f t="shared" si="0"/>
        <v>0</v>
      </c>
      <c r="P65" s="133">
        <f t="shared" si="1"/>
        <v>0</v>
      </c>
    </row>
    <row r="66" spans="1:16" ht="21" customHeight="1">
      <c r="A66" s="156">
        <v>184</v>
      </c>
      <c r="B66" s="155"/>
      <c r="C66" s="155"/>
      <c r="D66" s="154"/>
      <c r="E66" s="153"/>
      <c r="F66" s="152"/>
      <c r="G66" s="151"/>
      <c r="H66" s="150"/>
      <c r="I66" s="149"/>
      <c r="J66" s="148"/>
      <c r="K66" s="147"/>
      <c r="L66" s="147"/>
      <c r="M66" s="147"/>
      <c r="N66" s="146"/>
      <c r="O66" s="134">
        <f t="shared" si="0"/>
        <v>0</v>
      </c>
      <c r="P66" s="133">
        <f t="shared" si="1"/>
        <v>0</v>
      </c>
    </row>
    <row r="67" spans="1:16" ht="21" customHeight="1">
      <c r="A67" s="156">
        <v>185</v>
      </c>
      <c r="B67" s="155"/>
      <c r="C67" s="155"/>
      <c r="D67" s="154"/>
      <c r="E67" s="153"/>
      <c r="F67" s="152"/>
      <c r="G67" s="151"/>
      <c r="H67" s="150"/>
      <c r="I67" s="149"/>
      <c r="J67" s="148"/>
      <c r="K67" s="147"/>
      <c r="L67" s="147"/>
      <c r="M67" s="147"/>
      <c r="N67" s="146"/>
      <c r="O67" s="134">
        <f t="shared" si="0"/>
        <v>0</v>
      </c>
      <c r="P67" s="133">
        <f t="shared" si="1"/>
        <v>0</v>
      </c>
    </row>
    <row r="68" spans="1:16" ht="21" customHeight="1">
      <c r="A68" s="156">
        <v>186</v>
      </c>
      <c r="B68" s="155"/>
      <c r="C68" s="155"/>
      <c r="D68" s="154"/>
      <c r="E68" s="153"/>
      <c r="F68" s="152"/>
      <c r="G68" s="151"/>
      <c r="H68" s="150"/>
      <c r="I68" s="149"/>
      <c r="J68" s="148"/>
      <c r="K68" s="147"/>
      <c r="L68" s="147"/>
      <c r="M68" s="147"/>
      <c r="N68" s="146"/>
      <c r="O68" s="134">
        <f t="shared" si="0"/>
        <v>0</v>
      </c>
      <c r="P68" s="133">
        <f t="shared" si="1"/>
        <v>0</v>
      </c>
    </row>
    <row r="69" spans="1:16" ht="21" customHeight="1">
      <c r="A69" s="156">
        <v>187</v>
      </c>
      <c r="B69" s="155"/>
      <c r="C69" s="155"/>
      <c r="D69" s="154"/>
      <c r="E69" s="153"/>
      <c r="F69" s="152"/>
      <c r="G69" s="151"/>
      <c r="H69" s="150"/>
      <c r="I69" s="149"/>
      <c r="J69" s="148"/>
      <c r="K69" s="147"/>
      <c r="L69" s="147"/>
      <c r="M69" s="147"/>
      <c r="N69" s="146"/>
      <c r="O69" s="134">
        <f t="shared" si="0"/>
        <v>0</v>
      </c>
      <c r="P69" s="133">
        <f t="shared" si="1"/>
        <v>0</v>
      </c>
    </row>
    <row r="70" spans="1:16" ht="21" customHeight="1">
      <c r="A70" s="156">
        <v>188</v>
      </c>
      <c r="B70" s="155"/>
      <c r="C70" s="155"/>
      <c r="D70" s="154"/>
      <c r="E70" s="153"/>
      <c r="F70" s="152"/>
      <c r="G70" s="151"/>
      <c r="H70" s="150"/>
      <c r="I70" s="149"/>
      <c r="J70" s="148"/>
      <c r="K70" s="147"/>
      <c r="L70" s="147"/>
      <c r="M70" s="147"/>
      <c r="N70" s="146"/>
      <c r="O70" s="134">
        <f t="shared" si="0"/>
        <v>0</v>
      </c>
      <c r="P70" s="133">
        <f t="shared" si="1"/>
        <v>0</v>
      </c>
    </row>
    <row r="71" spans="1:16" ht="21" customHeight="1">
      <c r="A71" s="156">
        <v>189</v>
      </c>
      <c r="B71" s="155"/>
      <c r="C71" s="155"/>
      <c r="D71" s="154"/>
      <c r="E71" s="153"/>
      <c r="F71" s="152"/>
      <c r="G71" s="151"/>
      <c r="H71" s="150"/>
      <c r="I71" s="149"/>
      <c r="J71" s="148"/>
      <c r="K71" s="147"/>
      <c r="L71" s="147"/>
      <c r="M71" s="147"/>
      <c r="N71" s="146"/>
      <c r="O71" s="134">
        <f t="shared" si="0"/>
        <v>0</v>
      </c>
      <c r="P71" s="133">
        <f t="shared" si="1"/>
        <v>0</v>
      </c>
    </row>
    <row r="72" spans="1:16" ht="21" customHeight="1">
      <c r="A72" s="156">
        <v>190</v>
      </c>
      <c r="B72" s="155"/>
      <c r="C72" s="155"/>
      <c r="D72" s="154"/>
      <c r="E72" s="153"/>
      <c r="F72" s="152"/>
      <c r="G72" s="151"/>
      <c r="H72" s="150"/>
      <c r="I72" s="149"/>
      <c r="J72" s="148"/>
      <c r="K72" s="147"/>
      <c r="L72" s="147"/>
      <c r="M72" s="147"/>
      <c r="N72" s="146"/>
      <c r="O72" s="134">
        <f t="shared" si="0"/>
        <v>0</v>
      </c>
      <c r="P72" s="133">
        <f t="shared" si="1"/>
        <v>0</v>
      </c>
    </row>
    <row r="73" spans="1:16" ht="21" customHeight="1">
      <c r="A73" s="156">
        <v>191</v>
      </c>
      <c r="B73" s="155"/>
      <c r="C73" s="155"/>
      <c r="D73" s="154"/>
      <c r="E73" s="153"/>
      <c r="F73" s="152"/>
      <c r="G73" s="151"/>
      <c r="H73" s="150"/>
      <c r="I73" s="149"/>
      <c r="J73" s="148"/>
      <c r="K73" s="147"/>
      <c r="L73" s="147"/>
      <c r="M73" s="147"/>
      <c r="N73" s="146"/>
      <c r="O73" s="134">
        <f t="shared" si="0"/>
        <v>0</v>
      </c>
      <c r="P73" s="133">
        <f t="shared" si="1"/>
        <v>0</v>
      </c>
    </row>
    <row r="74" spans="1:16" ht="21" customHeight="1">
      <c r="A74" s="156">
        <v>192</v>
      </c>
      <c r="B74" s="155"/>
      <c r="C74" s="155"/>
      <c r="D74" s="154"/>
      <c r="E74" s="153"/>
      <c r="F74" s="152"/>
      <c r="G74" s="151"/>
      <c r="H74" s="150"/>
      <c r="I74" s="149"/>
      <c r="J74" s="148"/>
      <c r="K74" s="147"/>
      <c r="L74" s="147"/>
      <c r="M74" s="147"/>
      <c r="N74" s="146"/>
      <c r="O74" s="134">
        <f t="shared" si="0"/>
        <v>0</v>
      </c>
      <c r="P74" s="133">
        <f t="shared" si="1"/>
        <v>0</v>
      </c>
    </row>
    <row r="75" spans="1:16" ht="21" customHeight="1">
      <c r="A75" s="156">
        <v>193</v>
      </c>
      <c r="B75" s="155"/>
      <c r="C75" s="155"/>
      <c r="D75" s="154"/>
      <c r="E75" s="153"/>
      <c r="F75" s="152"/>
      <c r="G75" s="151"/>
      <c r="H75" s="150"/>
      <c r="I75" s="149"/>
      <c r="J75" s="148"/>
      <c r="K75" s="147"/>
      <c r="L75" s="147"/>
      <c r="M75" s="147"/>
      <c r="N75" s="146"/>
      <c r="O75" s="134">
        <f t="shared" si="0"/>
        <v>0</v>
      </c>
      <c r="P75" s="133">
        <f t="shared" si="1"/>
        <v>0</v>
      </c>
    </row>
    <row r="76" spans="1:16" ht="21" customHeight="1">
      <c r="A76" s="156">
        <v>194</v>
      </c>
      <c r="B76" s="155"/>
      <c r="C76" s="155"/>
      <c r="D76" s="154"/>
      <c r="E76" s="153"/>
      <c r="F76" s="152"/>
      <c r="G76" s="151"/>
      <c r="H76" s="150"/>
      <c r="I76" s="149"/>
      <c r="J76" s="148"/>
      <c r="K76" s="147"/>
      <c r="L76" s="147"/>
      <c r="M76" s="147"/>
      <c r="N76" s="146"/>
      <c r="O76" s="134">
        <f t="shared" si="0"/>
        <v>0</v>
      </c>
      <c r="P76" s="133">
        <f t="shared" si="1"/>
        <v>0</v>
      </c>
    </row>
    <row r="77" spans="1:16" ht="21" customHeight="1">
      <c r="A77" s="156">
        <v>195</v>
      </c>
      <c r="B77" s="155"/>
      <c r="C77" s="155"/>
      <c r="D77" s="154"/>
      <c r="E77" s="153"/>
      <c r="F77" s="152"/>
      <c r="G77" s="151"/>
      <c r="H77" s="150"/>
      <c r="I77" s="149"/>
      <c r="J77" s="148"/>
      <c r="K77" s="147"/>
      <c r="L77" s="147"/>
      <c r="M77" s="147"/>
      <c r="N77" s="146"/>
      <c r="O77" s="134">
        <f t="shared" si="0"/>
        <v>0</v>
      </c>
      <c r="P77" s="133">
        <f t="shared" si="1"/>
        <v>0</v>
      </c>
    </row>
    <row r="78" spans="1:16" ht="21" customHeight="1">
      <c r="A78" s="156">
        <v>196</v>
      </c>
      <c r="B78" s="155"/>
      <c r="C78" s="155"/>
      <c r="D78" s="154"/>
      <c r="E78" s="153"/>
      <c r="F78" s="152"/>
      <c r="G78" s="151"/>
      <c r="H78" s="150"/>
      <c r="I78" s="149"/>
      <c r="J78" s="148"/>
      <c r="K78" s="147"/>
      <c r="L78" s="147"/>
      <c r="M78" s="147"/>
      <c r="N78" s="146"/>
      <c r="O78" s="134">
        <f t="shared" si="0"/>
        <v>0</v>
      </c>
      <c r="P78" s="133">
        <f t="shared" si="1"/>
        <v>0</v>
      </c>
    </row>
    <row r="79" spans="1:16" ht="21" customHeight="1">
      <c r="A79" s="156">
        <v>197</v>
      </c>
      <c r="B79" s="155"/>
      <c r="C79" s="155"/>
      <c r="D79" s="154"/>
      <c r="E79" s="153"/>
      <c r="F79" s="152"/>
      <c r="G79" s="151"/>
      <c r="H79" s="150"/>
      <c r="I79" s="149"/>
      <c r="J79" s="148"/>
      <c r="K79" s="147"/>
      <c r="L79" s="147"/>
      <c r="M79" s="147"/>
      <c r="N79" s="146"/>
      <c r="O79" s="134">
        <f t="shared" si="0"/>
        <v>0</v>
      </c>
      <c r="P79" s="133">
        <f t="shared" si="1"/>
        <v>0</v>
      </c>
    </row>
    <row r="80" spans="1:16" ht="21" customHeight="1">
      <c r="A80" s="156">
        <v>198</v>
      </c>
      <c r="B80" s="155"/>
      <c r="C80" s="155"/>
      <c r="D80" s="154"/>
      <c r="E80" s="153"/>
      <c r="F80" s="152"/>
      <c r="G80" s="151"/>
      <c r="H80" s="150"/>
      <c r="I80" s="149"/>
      <c r="J80" s="148"/>
      <c r="K80" s="147"/>
      <c r="L80" s="147"/>
      <c r="M80" s="147"/>
      <c r="N80" s="146"/>
      <c r="O80" s="134">
        <f t="shared" si="0"/>
        <v>0</v>
      </c>
      <c r="P80" s="133">
        <f t="shared" si="1"/>
        <v>0</v>
      </c>
    </row>
    <row r="81" spans="1:16" ht="21" customHeight="1">
      <c r="A81" s="156">
        <v>199</v>
      </c>
      <c r="B81" s="155"/>
      <c r="C81" s="155"/>
      <c r="D81" s="154"/>
      <c r="E81" s="153"/>
      <c r="F81" s="152"/>
      <c r="G81" s="151"/>
      <c r="H81" s="150"/>
      <c r="I81" s="149"/>
      <c r="J81" s="148"/>
      <c r="K81" s="147"/>
      <c r="L81" s="147"/>
      <c r="M81" s="147"/>
      <c r="N81" s="146"/>
      <c r="O81" s="134">
        <f t="shared" si="0"/>
        <v>0</v>
      </c>
      <c r="P81" s="133">
        <f t="shared" si="1"/>
        <v>0</v>
      </c>
    </row>
    <row r="82" spans="1:16" ht="21" customHeight="1" thickBot="1">
      <c r="A82" s="145">
        <v>200</v>
      </c>
      <c r="B82" s="144"/>
      <c r="C82" s="144"/>
      <c r="D82" s="143"/>
      <c r="E82" s="142"/>
      <c r="F82" s="141"/>
      <c r="G82" s="140"/>
      <c r="H82" s="139"/>
      <c r="I82" s="138"/>
      <c r="J82" s="137"/>
      <c r="K82" s="136"/>
      <c r="L82" s="136"/>
      <c r="M82" s="136"/>
      <c r="N82" s="135"/>
      <c r="O82" s="134">
        <f t="shared" si="0"/>
        <v>0</v>
      </c>
      <c r="P82" s="133">
        <f t="shared" si="1"/>
        <v>0</v>
      </c>
    </row>
    <row r="83" spans="1:16">
      <c r="H83">
        <f>COUNTIF(H3:H82, 0)</f>
        <v>0</v>
      </c>
      <c r="I83">
        <f>COUNTIF(I3:I82, 0)</f>
        <v>0</v>
      </c>
    </row>
  </sheetData>
  <autoFilter ref="A2:P83">
    <filterColumn colId="3"/>
    <filterColumn colId="15"/>
    <sortState ref="A3:P59">
      <sortCondition ref="O2:O105"/>
    </sortState>
  </autoFilter>
  <mergeCells count="1">
    <mergeCell ref="A1:P1"/>
  </mergeCells>
  <phoneticPr fontId="3" type="noConversion"/>
  <conditionalFormatting sqref="P3:P82">
    <cfRule type="cellIs" dxfId="0" priority="3" operator="lessThan">
      <formula>1</formula>
    </cfRule>
  </conditionalFormatting>
  <printOptions horizontalCentered="1" verticalCentered="1"/>
  <pageMargins left="0" right="0" top="0" bottom="0" header="0" footer="0"/>
  <pageSetup paperSize="9" scale="8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7"/>
  <sheetViews>
    <sheetView workbookViewId="0">
      <selection activeCell="B34" sqref="B34"/>
    </sheetView>
  </sheetViews>
  <sheetFormatPr defaultRowHeight="16.5"/>
  <sheetData>
    <row r="1" spans="1:14">
      <c r="A1" t="s">
        <v>200</v>
      </c>
    </row>
    <row r="2" spans="1:14">
      <c r="A2" t="s">
        <v>198</v>
      </c>
      <c r="D2" t="s">
        <v>197</v>
      </c>
      <c r="G2" t="s">
        <v>196</v>
      </c>
      <c r="J2" t="s">
        <v>195</v>
      </c>
      <c r="M2" t="s">
        <v>194</v>
      </c>
    </row>
    <row r="3" spans="1:14">
      <c r="A3" s="131">
        <v>1</v>
      </c>
      <c r="B3" s="131">
        <v>1</v>
      </c>
      <c r="D3" s="131">
        <v>1</v>
      </c>
      <c r="E3" s="131">
        <v>1</v>
      </c>
      <c r="G3" s="131">
        <v>1</v>
      </c>
      <c r="H3" s="131">
        <v>1</v>
      </c>
      <c r="J3" s="131">
        <v>10</v>
      </c>
      <c r="K3" s="131">
        <v>10</v>
      </c>
      <c r="M3" s="131">
        <v>100</v>
      </c>
      <c r="N3" s="131">
        <v>10</v>
      </c>
    </row>
    <row r="4" spans="1:14">
      <c r="A4" s="131">
        <v>13</v>
      </c>
      <c r="B4" s="131">
        <v>2</v>
      </c>
      <c r="D4" s="131">
        <v>22</v>
      </c>
      <c r="E4" s="131">
        <v>2</v>
      </c>
      <c r="G4" s="131">
        <v>38</v>
      </c>
      <c r="H4" s="131">
        <v>2</v>
      </c>
      <c r="J4" s="131">
        <v>13.1</v>
      </c>
      <c r="K4" s="131">
        <v>9</v>
      </c>
      <c r="M4" s="131">
        <v>231</v>
      </c>
      <c r="N4" s="131">
        <v>9</v>
      </c>
    </row>
    <row r="5" spans="1:14">
      <c r="A5" s="131">
        <v>18</v>
      </c>
      <c r="B5" s="131">
        <v>3</v>
      </c>
      <c r="D5" s="131">
        <v>25</v>
      </c>
      <c r="E5" s="131">
        <v>3</v>
      </c>
      <c r="G5" s="131">
        <v>42</v>
      </c>
      <c r="H5" s="131">
        <v>3</v>
      </c>
      <c r="J5" s="131">
        <v>13.6</v>
      </c>
      <c r="K5" s="131">
        <v>8</v>
      </c>
      <c r="M5" s="131">
        <v>237</v>
      </c>
      <c r="N5" s="131">
        <v>8</v>
      </c>
    </row>
    <row r="6" spans="1:14">
      <c r="A6" s="131">
        <v>23</v>
      </c>
      <c r="B6" s="131">
        <v>4</v>
      </c>
      <c r="D6" s="131">
        <v>31</v>
      </c>
      <c r="E6" s="131">
        <v>4</v>
      </c>
      <c r="G6" s="131">
        <v>45</v>
      </c>
      <c r="H6" s="131">
        <v>4</v>
      </c>
      <c r="J6" s="131">
        <v>14.1</v>
      </c>
      <c r="K6" s="131">
        <v>7</v>
      </c>
      <c r="M6" s="131">
        <v>243</v>
      </c>
      <c r="N6" s="131">
        <v>7</v>
      </c>
    </row>
    <row r="7" spans="1:14">
      <c r="A7" s="131">
        <v>28</v>
      </c>
      <c r="B7" s="131">
        <v>5</v>
      </c>
      <c r="D7" s="131">
        <v>36</v>
      </c>
      <c r="E7" s="131">
        <v>5</v>
      </c>
      <c r="G7" s="131">
        <v>48</v>
      </c>
      <c r="H7" s="131">
        <v>5</v>
      </c>
      <c r="J7" s="131">
        <v>14.6</v>
      </c>
      <c r="K7" s="131">
        <v>6</v>
      </c>
      <c r="M7" s="131">
        <v>249</v>
      </c>
      <c r="N7" s="131">
        <v>6</v>
      </c>
    </row>
    <row r="8" spans="1:14">
      <c r="A8" s="131">
        <v>34</v>
      </c>
      <c r="B8" s="131">
        <v>6</v>
      </c>
      <c r="D8" s="131">
        <v>40</v>
      </c>
      <c r="E8" s="131">
        <v>6</v>
      </c>
      <c r="G8" s="131">
        <v>51</v>
      </c>
      <c r="H8" s="131">
        <v>6</v>
      </c>
      <c r="J8" s="131">
        <v>15.1</v>
      </c>
      <c r="K8" s="131">
        <v>5</v>
      </c>
      <c r="M8" s="131">
        <v>255</v>
      </c>
      <c r="N8" s="131">
        <v>5</v>
      </c>
    </row>
    <row r="9" spans="1:14">
      <c r="A9" s="131">
        <v>40</v>
      </c>
      <c r="B9" s="131">
        <v>7</v>
      </c>
      <c r="D9" s="131">
        <v>46</v>
      </c>
      <c r="E9" s="131">
        <v>7</v>
      </c>
      <c r="G9" s="131">
        <v>54</v>
      </c>
      <c r="H9" s="131">
        <v>7</v>
      </c>
      <c r="J9" s="131">
        <v>15.6</v>
      </c>
      <c r="K9" s="131">
        <v>4</v>
      </c>
      <c r="M9" s="131">
        <v>261</v>
      </c>
      <c r="N9" s="131">
        <v>4</v>
      </c>
    </row>
    <row r="10" spans="1:14">
      <c r="A10" s="131">
        <v>46</v>
      </c>
      <c r="B10" s="131">
        <v>8</v>
      </c>
      <c r="D10" s="131">
        <v>51</v>
      </c>
      <c r="E10" s="131">
        <v>8</v>
      </c>
      <c r="G10" s="131">
        <v>56</v>
      </c>
      <c r="H10" s="131">
        <v>8</v>
      </c>
      <c r="J10" s="131">
        <v>16.100000000000001</v>
      </c>
      <c r="K10" s="131">
        <v>3</v>
      </c>
      <c r="M10" s="131">
        <v>267</v>
      </c>
      <c r="N10" s="131">
        <v>3</v>
      </c>
    </row>
    <row r="11" spans="1:14">
      <c r="A11" s="131">
        <v>52</v>
      </c>
      <c r="B11" s="131">
        <v>9</v>
      </c>
      <c r="D11" s="131">
        <v>55</v>
      </c>
      <c r="E11" s="131">
        <v>9</v>
      </c>
      <c r="G11" s="131">
        <v>59</v>
      </c>
      <c r="H11" s="131">
        <v>9</v>
      </c>
      <c r="J11" s="131">
        <v>16.600000000000001</v>
      </c>
      <c r="K11" s="131">
        <v>2</v>
      </c>
      <c r="M11" s="131">
        <v>273</v>
      </c>
      <c r="N11" s="131">
        <v>2</v>
      </c>
    </row>
    <row r="12" spans="1:14">
      <c r="A12" s="131">
        <v>58</v>
      </c>
      <c r="B12" s="131">
        <v>10</v>
      </c>
      <c r="D12" s="131">
        <v>58</v>
      </c>
      <c r="E12" s="131">
        <v>10</v>
      </c>
      <c r="G12" s="131">
        <v>61</v>
      </c>
      <c r="H12" s="131">
        <v>10</v>
      </c>
      <c r="J12" s="131">
        <v>17</v>
      </c>
      <c r="K12" s="131">
        <v>1</v>
      </c>
      <c r="M12" s="131">
        <v>280</v>
      </c>
      <c r="N12" s="131">
        <v>1</v>
      </c>
    </row>
    <row r="16" spans="1:14">
      <c r="A16" t="s">
        <v>199</v>
      </c>
    </row>
    <row r="17" spans="1:14">
      <c r="A17" t="s">
        <v>198</v>
      </c>
      <c r="D17" t="s">
        <v>197</v>
      </c>
      <c r="G17" t="s">
        <v>196</v>
      </c>
      <c r="J17" t="s">
        <v>195</v>
      </c>
      <c r="M17" t="s">
        <v>194</v>
      </c>
    </row>
    <row r="18" spans="1:14">
      <c r="A18" s="130">
        <v>1</v>
      </c>
      <c r="B18" s="130">
        <v>1</v>
      </c>
      <c r="D18" s="130">
        <v>1</v>
      </c>
      <c r="E18" s="130">
        <v>1</v>
      </c>
      <c r="G18" s="130">
        <v>1</v>
      </c>
      <c r="H18" s="130">
        <v>1</v>
      </c>
      <c r="J18" s="130">
        <v>10</v>
      </c>
      <c r="K18" s="130">
        <v>10</v>
      </c>
      <c r="M18" s="130">
        <v>100</v>
      </c>
      <c r="N18" s="130">
        <v>10</v>
      </c>
    </row>
    <row r="19" spans="1:14">
      <c r="A19" s="130">
        <v>11</v>
      </c>
      <c r="B19" s="130">
        <v>2</v>
      </c>
      <c r="D19" s="130">
        <v>13</v>
      </c>
      <c r="E19" s="130">
        <v>2</v>
      </c>
      <c r="G19" s="130">
        <v>22</v>
      </c>
      <c r="H19" s="130">
        <v>2</v>
      </c>
      <c r="J19" s="130">
        <v>15.6</v>
      </c>
      <c r="K19" s="130">
        <v>9</v>
      </c>
      <c r="M19" s="130">
        <v>291</v>
      </c>
      <c r="N19" s="130">
        <v>9</v>
      </c>
    </row>
    <row r="20" spans="1:14">
      <c r="A20" s="130">
        <v>16</v>
      </c>
      <c r="B20" s="130">
        <v>3</v>
      </c>
      <c r="D20" s="130">
        <v>19</v>
      </c>
      <c r="E20" s="130">
        <v>3</v>
      </c>
      <c r="G20" s="130">
        <v>25</v>
      </c>
      <c r="H20" s="130">
        <v>3</v>
      </c>
      <c r="J20" s="130">
        <v>16.399999999999999</v>
      </c>
      <c r="K20" s="130">
        <v>8</v>
      </c>
      <c r="M20" s="130">
        <v>298</v>
      </c>
      <c r="N20" s="130">
        <v>8</v>
      </c>
    </row>
    <row r="21" spans="1:14">
      <c r="A21" s="130">
        <v>21</v>
      </c>
      <c r="B21" s="130">
        <v>4</v>
      </c>
      <c r="D21" s="130">
        <v>25</v>
      </c>
      <c r="E21" s="130">
        <v>4</v>
      </c>
      <c r="G21" s="130">
        <v>27</v>
      </c>
      <c r="H21" s="130">
        <v>4</v>
      </c>
      <c r="J21" s="130">
        <v>17.2</v>
      </c>
      <c r="K21" s="130">
        <v>7</v>
      </c>
      <c r="M21" s="130">
        <v>305</v>
      </c>
      <c r="N21" s="130">
        <v>7</v>
      </c>
    </row>
    <row r="22" spans="1:14">
      <c r="A22" s="130">
        <v>26</v>
      </c>
      <c r="B22" s="130">
        <v>5</v>
      </c>
      <c r="D22" s="130">
        <v>30</v>
      </c>
      <c r="E22" s="130">
        <v>5</v>
      </c>
      <c r="G22" s="130">
        <v>29</v>
      </c>
      <c r="H22" s="130">
        <v>5</v>
      </c>
      <c r="J22" s="130">
        <v>18</v>
      </c>
      <c r="K22" s="130">
        <v>6</v>
      </c>
      <c r="M22" s="130">
        <v>312</v>
      </c>
      <c r="N22" s="130">
        <v>6</v>
      </c>
    </row>
    <row r="23" spans="1:14">
      <c r="A23" s="130">
        <v>30</v>
      </c>
      <c r="B23" s="130">
        <v>6</v>
      </c>
      <c r="D23" s="130">
        <v>35</v>
      </c>
      <c r="E23" s="130">
        <v>6</v>
      </c>
      <c r="G23" s="130">
        <v>31</v>
      </c>
      <c r="H23" s="130">
        <v>6</v>
      </c>
      <c r="J23" s="130">
        <v>18.8</v>
      </c>
      <c r="K23" s="130">
        <v>5</v>
      </c>
      <c r="M23" s="130">
        <v>319</v>
      </c>
      <c r="N23" s="130">
        <v>5</v>
      </c>
    </row>
    <row r="24" spans="1:14">
      <c r="A24" s="130">
        <v>35</v>
      </c>
      <c r="B24" s="130">
        <v>7</v>
      </c>
      <c r="D24" s="130">
        <v>40</v>
      </c>
      <c r="E24" s="130">
        <v>7</v>
      </c>
      <c r="G24" s="130">
        <v>34</v>
      </c>
      <c r="H24" s="130">
        <v>7</v>
      </c>
      <c r="J24" s="130">
        <v>19.5</v>
      </c>
      <c r="K24" s="130">
        <v>4</v>
      </c>
      <c r="M24" s="130">
        <v>326</v>
      </c>
      <c r="N24" s="130">
        <v>4</v>
      </c>
    </row>
    <row r="25" spans="1:14">
      <c r="A25" s="130">
        <v>40</v>
      </c>
      <c r="B25" s="130">
        <v>8</v>
      </c>
      <c r="D25" s="130">
        <v>45</v>
      </c>
      <c r="E25" s="130">
        <v>8</v>
      </c>
      <c r="G25" s="130">
        <v>36</v>
      </c>
      <c r="H25" s="130">
        <v>8</v>
      </c>
      <c r="J25" s="130">
        <v>20.2</v>
      </c>
      <c r="K25" s="130">
        <v>3</v>
      </c>
      <c r="M25" s="130">
        <v>333</v>
      </c>
      <c r="N25" s="130">
        <v>3</v>
      </c>
    </row>
    <row r="26" spans="1:14">
      <c r="A26" s="130">
        <v>45</v>
      </c>
      <c r="B26" s="130">
        <v>9</v>
      </c>
      <c r="D26" s="130">
        <v>50</v>
      </c>
      <c r="E26" s="130">
        <v>9</v>
      </c>
      <c r="G26" s="130">
        <v>38</v>
      </c>
      <c r="H26" s="130">
        <v>9</v>
      </c>
      <c r="J26" s="130">
        <v>20.9</v>
      </c>
      <c r="K26" s="130">
        <v>2</v>
      </c>
      <c r="M26" s="130">
        <v>340</v>
      </c>
      <c r="N26" s="130">
        <v>2</v>
      </c>
    </row>
    <row r="27" spans="1:14">
      <c r="A27" s="130">
        <v>50</v>
      </c>
      <c r="B27" s="130">
        <v>10</v>
      </c>
      <c r="D27" s="130">
        <v>55</v>
      </c>
      <c r="E27" s="130">
        <v>10</v>
      </c>
      <c r="G27" s="130">
        <v>40</v>
      </c>
      <c r="H27" s="130">
        <v>10</v>
      </c>
      <c r="J27" s="130">
        <v>21.6</v>
      </c>
      <c r="K27" s="130">
        <v>1</v>
      </c>
      <c r="M27" s="130">
        <v>348</v>
      </c>
      <c r="N27" s="130">
        <v>1</v>
      </c>
    </row>
  </sheetData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63"/>
    </sheetView>
  </sheetViews>
  <sheetFormatPr defaultRowHeight="16.5"/>
  <sheetData/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5</vt:i4>
      </vt:variant>
    </vt:vector>
  </HeadingPairs>
  <TitlesOfParts>
    <vt:vector size="15" baseType="lpstr">
      <vt:lpstr>모의고사</vt:lpstr>
      <vt:lpstr>9월 문항분석표</vt:lpstr>
      <vt:lpstr>9월 참수리 모의고사 (2)</vt:lpstr>
      <vt:lpstr>참수리 5월</vt:lpstr>
      <vt:lpstr>참수리</vt:lpstr>
      <vt:lpstr>mc</vt:lpstr>
      <vt:lpstr>체력테스트</vt:lpstr>
      <vt:lpstr>점수표</vt:lpstr>
      <vt:lpstr>Sheet1</vt:lpstr>
      <vt:lpstr>Sheet2</vt:lpstr>
      <vt:lpstr>'9월 참수리 모의고사 (2)'!Print_Area</vt:lpstr>
      <vt:lpstr>모의고사!Print_Area</vt:lpstr>
      <vt:lpstr>'참수리 5월'!Print_Area</vt:lpstr>
      <vt:lpstr>체력테스트!Print_Area</vt:lpstr>
      <vt:lpstr>체력테스트!Print_Titles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2017-03-29T06:45:56Z</cp:lastPrinted>
  <dcterms:created xsi:type="dcterms:W3CDTF">2011-03-28T06:05:15Z</dcterms:created>
  <dcterms:modified xsi:type="dcterms:W3CDTF">2017-05-01T09:16:39Z</dcterms:modified>
</cp:coreProperties>
</file>